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2.xml" ContentType="application/vnd.openxmlformats-officedocument.drawing+xml"/>
  <Override PartName="/xl/slicers/slicer2.xml" ContentType="application/vnd.ms-excel.slicer+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tables/table1.xml" ContentType="application/vnd.openxmlformats-officedocument.spreadsheetml.table+xml"/>
  <Override PartName="/xl/tables/table2.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hidePivotFieldList="1"/>
  <mc:AlternateContent xmlns:mc="http://schemas.openxmlformats.org/markup-compatibility/2006">
    <mc:Choice Requires="x15">
      <x15ac:absPath xmlns:x15ac="http://schemas.microsoft.com/office/spreadsheetml/2010/11/ac" url="C:\Users\Jorge\Dropbox\Data Analysis\"/>
    </mc:Choice>
  </mc:AlternateContent>
  <xr:revisionPtr revIDLastSave="0" documentId="13_ncr:1_{4544A58B-C1DD-4BC6-B4AB-7E75C06D076C}" xr6:coauthVersionLast="47" xr6:coauthVersionMax="47" xr10:uidLastSave="{00000000-0000-0000-0000-000000000000}"/>
  <bookViews>
    <workbookView xWindow="-120" yWindow="-120" windowWidth="29040" windowHeight="15840" xr2:uid="{00000000-000D-0000-FFFF-FFFF00000000}"/>
  </bookViews>
  <sheets>
    <sheet name="Income Sources" sheetId="2" r:id="rId1"/>
    <sheet name="Geographical" sheetId="3" r:id="rId2"/>
    <sheet name="Data" sheetId="1" r:id="rId3"/>
    <sheet name="Tables" sheetId="6" r:id="rId4"/>
  </sheets>
  <definedNames>
    <definedName name="_xlnm.Print_Area" localSheetId="0">'Income Sources'!$A$1:$AA$42</definedName>
    <definedName name="Slicer_Year">#N/A</definedName>
    <definedName name="Slicer_Year1">#N/A</definedName>
  </definedNames>
  <calcPr calcId="191029"/>
  <pivotCaches>
    <pivotCache cacheId="0" r:id="rId5"/>
    <pivotCache cacheId="1" r:id="rId6"/>
  </pivotCaches>
  <extLst>
    <ext xmlns:x14="http://schemas.microsoft.com/office/spreadsheetml/2009/9/main" uri="{BBE1A952-AA13-448e-AADC-164F8A28A991}">
      <x14:slicerCaches>
        <x14:slicerCache r:id="rId7"/>
        <x14:slicerCache r:id="rId8"/>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C3" i="6" l="1"/>
  <c r="BC4" i="6"/>
  <c r="BC5" i="6"/>
  <c r="BC6" i="6"/>
  <c r="BC7" i="6"/>
  <c r="BC2" i="6"/>
  <c r="AM3" i="6"/>
  <c r="AO3" i="6" s="1" a="1"/>
  <c r="AO3" i="6" s="1"/>
  <c r="AM4" i="6"/>
  <c r="AO4" i="6" s="1" a="1"/>
  <c r="AO4" i="6" s="1"/>
  <c r="AM5" i="6"/>
  <c r="AO5" i="6" s="1" a="1"/>
  <c r="AO5" i="6" s="1"/>
  <c r="AM6" i="6"/>
  <c r="AO6" i="6" s="1" a="1"/>
  <c r="AO6" i="6" s="1"/>
  <c r="AM7" i="6"/>
  <c r="AO7" i="6" s="1" a="1"/>
  <c r="AO7" i="6" s="1"/>
  <c r="AM8" i="6"/>
  <c r="AO8" i="6" s="1" a="1"/>
  <c r="AO8" i="6" s="1"/>
  <c r="AM9" i="6"/>
  <c r="AO9" i="6" s="1" a="1"/>
  <c r="AO9" i="6" s="1"/>
  <c r="AM10" i="6"/>
  <c r="AO10" i="6" s="1" a="1"/>
  <c r="AO10" i="6" s="1"/>
  <c r="AM11" i="6"/>
  <c r="AO11" i="6" s="1" a="1"/>
  <c r="AO11" i="6" s="1"/>
  <c r="AM12" i="6"/>
  <c r="AO12" i="6" s="1" a="1"/>
  <c r="AO12" i="6" s="1"/>
  <c r="AM13" i="6"/>
  <c r="AN13" i="6" s="1" a="1"/>
  <c r="AN13" i="6" s="1"/>
  <c r="AM14" i="6"/>
  <c r="AO14" i="6" s="1" a="1"/>
  <c r="AO14" i="6" s="1"/>
  <c r="AM15" i="6"/>
  <c r="AO15" i="6" s="1" a="1"/>
  <c r="AO15" i="6" s="1"/>
  <c r="AM16" i="6"/>
  <c r="AM17" i="6"/>
  <c r="AN17" i="6" s="1" a="1"/>
  <c r="AN17" i="6" s="1"/>
  <c r="AM18" i="6"/>
  <c r="AO18" i="6" s="1" a="1"/>
  <c r="AO18" i="6" s="1"/>
  <c r="AM19" i="6"/>
  <c r="AN19" i="6" s="1" a="1"/>
  <c r="AN19" i="6" s="1"/>
  <c r="AM20" i="6"/>
  <c r="AN20" i="6" s="1" a="1"/>
  <c r="AN20" i="6" s="1"/>
  <c r="AM21" i="6"/>
  <c r="AO21" i="6" s="1" a="1"/>
  <c r="AO21" i="6" s="1"/>
  <c r="AM22" i="6"/>
  <c r="AO22" i="6" s="1" a="1"/>
  <c r="AO22" i="6" s="1"/>
  <c r="AM2" i="6"/>
  <c r="AO2" i="6" s="1" a="1"/>
  <c r="AO2" i="6" s="1"/>
  <c r="Z2" i="6"/>
  <c r="G3" i="6"/>
  <c r="J3" i="6" s="1" a="1"/>
  <c r="J3" i="6" s="1"/>
  <c r="G4" i="6"/>
  <c r="J4" i="6" s="1" a="1"/>
  <c r="J4" i="6" s="1"/>
  <c r="G5" i="6"/>
  <c r="J5" i="6" s="1" a="1"/>
  <c r="J5" i="6" s="1"/>
  <c r="G6" i="6"/>
  <c r="J6" i="6" s="1" a="1"/>
  <c r="J6" i="6" s="1"/>
  <c r="G7" i="6"/>
  <c r="J7" i="6" s="1" a="1"/>
  <c r="J7" i="6" s="1"/>
  <c r="G2" i="6"/>
  <c r="J2" i="6" s="1" a="1"/>
  <c r="J2" i="6" s="1"/>
  <c r="BD3" i="6"/>
  <c r="BD6" i="6"/>
  <c r="BE5" i="6"/>
  <c r="BO2" i="6"/>
  <c r="BE2" i="6"/>
  <c r="BE3" i="6"/>
  <c r="BE7" i="6"/>
  <c r="BE4" i="6"/>
  <c r="BD2" i="6"/>
  <c r="S2" i="6"/>
  <c r="BP2" i="6" l="1"/>
  <c r="BP6" i="6" s="1"/>
  <c r="BO6" i="6"/>
  <c r="AN8" i="6" a="1"/>
  <c r="AN8" i="6" s="1"/>
  <c r="AN18" i="6" a="1"/>
  <c r="AN18" i="6" s="1"/>
  <c r="AN6" i="6" a="1"/>
  <c r="AN6" i="6" s="1"/>
  <c r="AN22" i="6" a="1"/>
  <c r="AN22" i="6" s="1"/>
  <c r="AN14" i="6" a="1"/>
  <c r="AN14" i="6" s="1"/>
  <c r="AN10" i="6" a="1"/>
  <c r="AN10" i="6" s="1"/>
  <c r="AN15" i="6" a="1"/>
  <c r="AN15" i="6" s="1"/>
  <c r="AN4" i="6" a="1"/>
  <c r="AN4" i="6" s="1"/>
  <c r="AO20" i="6" a="1"/>
  <c r="AO20" i="6" s="1"/>
  <c r="AO17" i="6" a="1"/>
  <c r="AO17" i="6" s="1"/>
  <c r="AO13" i="6" a="1"/>
  <c r="AO13" i="6" s="1"/>
  <c r="AN21" i="6" a="1"/>
  <c r="AN21" i="6" s="1"/>
  <c r="AN12" i="6" a="1"/>
  <c r="AN12" i="6" s="1"/>
  <c r="AO19" i="6" a="1"/>
  <c r="AO19" i="6" s="1"/>
  <c r="AN2" i="6" a="1"/>
  <c r="AN2" i="6" s="1"/>
  <c r="AN11" i="6" a="1"/>
  <c r="AN11" i="6" s="1"/>
  <c r="AN9" i="6" a="1"/>
  <c r="AN9" i="6" s="1"/>
  <c r="AN7" i="6" a="1"/>
  <c r="AN7" i="6" s="1"/>
  <c r="AN5" i="6" a="1"/>
  <c r="AN5" i="6" s="1"/>
  <c r="AN3" i="6" a="1"/>
  <c r="AN3" i="6" s="1"/>
  <c r="M3" i="6" a="1"/>
  <c r="M3" i="6" s="1"/>
  <c r="M2" i="6" a="1"/>
  <c r="M2" i="6" s="1"/>
  <c r="N4" i="6" a="1"/>
  <c r="N4" i="6" s="1"/>
  <c r="M6" i="6" a="1"/>
  <c r="M6" i="6" s="1"/>
  <c r="M4" i="6" a="1"/>
  <c r="M4" i="6" s="1"/>
  <c r="N2" i="6" a="1"/>
  <c r="N2" i="6" s="1"/>
  <c r="N5" i="6" a="1"/>
  <c r="N5" i="6" s="1"/>
  <c r="M5" i="6" a="1"/>
  <c r="M5" i="6" s="1"/>
  <c r="N7" i="6" a="1"/>
  <c r="N7" i="6" s="1"/>
  <c r="M7" i="6" a="1"/>
  <c r="M7" i="6" s="1"/>
  <c r="N6" i="6" a="1"/>
  <c r="N6" i="6" s="1"/>
  <c r="N3" i="6" a="1"/>
  <c r="N3" i="6" s="1"/>
  <c r="T2" i="6"/>
  <c r="L2" i="6"/>
  <c r="L7" i="6"/>
  <c r="L6" i="6"/>
  <c r="L5" i="6"/>
  <c r="L4" i="6"/>
  <c r="L3" i="6"/>
  <c r="K6" i="6"/>
  <c r="K2" i="6"/>
  <c r="K5" i="6"/>
  <c r="K4" i="6"/>
  <c r="K7" i="6"/>
  <c r="K3" i="6"/>
  <c r="BD4" i="6"/>
  <c r="BD7" i="6"/>
  <c r="BD5" i="6"/>
  <c r="BE6" i="6"/>
  <c r="BH2" i="6" l="1"/>
  <c r="BI4" i="6"/>
  <c r="BG7" i="6"/>
  <c r="BI3" i="6"/>
  <c r="BI6" i="6"/>
  <c r="BG5" i="6"/>
  <c r="BF2" i="6"/>
  <c r="BG4" i="6"/>
  <c r="BH7" i="6"/>
  <c r="BF3" i="6"/>
  <c r="BF6" i="6"/>
  <c r="BH5" i="6"/>
  <c r="BI2" i="6"/>
  <c r="BF4" i="6"/>
  <c r="BI7" i="6"/>
  <c r="BH3" i="6"/>
  <c r="BG6" i="6"/>
  <c r="BI5" i="6"/>
  <c r="BG2" i="6"/>
  <c r="BH4" i="6"/>
  <c r="BF7" i="6"/>
  <c r="BG3" i="6"/>
  <c r="BH6" i="6"/>
  <c r="BF5" i="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<sst xmlns="http://schemas.openxmlformats.org/spreadsheetml/2006/main" count="3752" uniqueCount="79">
  <si>
    <t>Jan</t>
  </si>
  <si>
    <t>Feb</t>
  </si>
  <si>
    <t>Mar</t>
  </si>
  <si>
    <t>Apr</t>
  </si>
  <si>
    <t>May</t>
  </si>
  <si>
    <t>Jun</t>
  </si>
  <si>
    <t>Jul</t>
  </si>
  <si>
    <t>Aug</t>
  </si>
  <si>
    <t>Sep</t>
  </si>
  <si>
    <t>Oct</t>
  </si>
  <si>
    <t>Nov</t>
  </si>
  <si>
    <t>Dec</t>
  </si>
  <si>
    <t>Usage fees</t>
  </si>
  <si>
    <t>Licensing</t>
  </si>
  <si>
    <t>Advertising</t>
  </si>
  <si>
    <t>Year</t>
  </si>
  <si>
    <t>Month</t>
  </si>
  <si>
    <t>Income sources</t>
  </si>
  <si>
    <t>Income Breakdowns</t>
  </si>
  <si>
    <t>Counts</t>
  </si>
  <si>
    <t>Income</t>
  </si>
  <si>
    <t>Target Income</t>
  </si>
  <si>
    <t>Television Ad</t>
  </si>
  <si>
    <t xml:space="preserve">New </t>
  </si>
  <si>
    <t>Renewal</t>
  </si>
  <si>
    <t>Premium</t>
  </si>
  <si>
    <t>Asset sale</t>
  </si>
  <si>
    <t>Offices</t>
  </si>
  <si>
    <t>Floating License</t>
  </si>
  <si>
    <t>Subscription</t>
  </si>
  <si>
    <t>B2B</t>
  </si>
  <si>
    <t>Marketing Strategies</t>
  </si>
  <si>
    <t>B2C</t>
  </si>
  <si>
    <t>Operating Profit</t>
  </si>
  <si>
    <t>Grand Total</t>
  </si>
  <si>
    <t>Row Labels</t>
  </si>
  <si>
    <t>Income (%)</t>
  </si>
  <si>
    <t>Sum of Income ($)</t>
  </si>
  <si>
    <t>X</t>
  </si>
  <si>
    <t>Y</t>
  </si>
  <si>
    <t>Max</t>
  </si>
  <si>
    <t>Not Max</t>
  </si>
  <si>
    <t>Sum of Target Income</t>
  </si>
  <si>
    <t>Sum of Income</t>
  </si>
  <si>
    <t>Target</t>
  </si>
  <si>
    <t>Sum of Income2</t>
  </si>
  <si>
    <t>Sum of Counts</t>
  </si>
  <si>
    <t>Sum of Counts2</t>
  </si>
  <si>
    <t>Count</t>
  </si>
  <si>
    <t>Count (%)</t>
  </si>
  <si>
    <t>Average Monthly Income</t>
  </si>
  <si>
    <t>Sum of Operating Profit</t>
  </si>
  <si>
    <t>Sum Income</t>
  </si>
  <si>
    <t>Sum Income (%)</t>
  </si>
  <si>
    <t>Country</t>
  </si>
  <si>
    <t>Amount</t>
  </si>
  <si>
    <t>Egypt</t>
  </si>
  <si>
    <t>USA</t>
  </si>
  <si>
    <t>Russia</t>
  </si>
  <si>
    <t>United Kingdom</t>
  </si>
  <si>
    <t>Brazil</t>
  </si>
  <si>
    <t>Canada</t>
  </si>
  <si>
    <t>Sum of Amount</t>
  </si>
  <si>
    <t>Amount (%)</t>
  </si>
  <si>
    <t>Geographical</t>
  </si>
  <si>
    <t>Sum of Target</t>
  </si>
  <si>
    <t>Target Achieved</t>
  </si>
  <si>
    <t>Target Remaining</t>
  </si>
  <si>
    <t>Highest Country</t>
  </si>
  <si>
    <t>Other Countries</t>
  </si>
  <si>
    <t>Social Media</t>
  </si>
  <si>
    <t>Website</t>
  </si>
  <si>
    <t>Email</t>
  </si>
  <si>
    <t>Standard</t>
  </si>
  <si>
    <t>Rental</t>
  </si>
  <si>
    <t>Equipment</t>
  </si>
  <si>
    <t>Real Estate</t>
  </si>
  <si>
    <t>Proprietary License</t>
  </si>
  <si>
    <t>Online 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</si>
</sst>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_);_(* \(#,##0.00\);_(* &quot;-&quot;??_);_(@_)"/>
    <numFmt numFmtId="165" formatCode="_(* #,##0_);_(* \(#,##0\);_(* &quot;-&quot;??_);_(@_)"/>
    <numFmt numFmtId="166" formatCode="_-[$$-409]* #,##0.00_ ;_-[$$-409]* \-#,##0.00\ ;_-[$$-409]* &quot;-&quot;??_ ;_-@_ "/>
    <numFmt numFmtId="167" formatCode="_-[$$-409]* #,##0_ ;_-[$$-409]* \-#,##0\ ;_-[$$-409]* &quot;-&quot;??_ ;_-@_ "/>
    <numFmt numFmtId="168" formatCode="0.0%"/>
  </numFmts>
  <fonts count="12" x14ac:knownFonts="1">
    <font>
      <sz val="11"/>
      <color theme="1"/>
      <name val="Corbel"/>
      <family val="2"/>
      <scheme val="minor"/>
    </font>
    <font>
      <sz val="11"/>
      <color theme="1"/>
      <name val="Corbel"/>
      <family val="2"/>
      <scheme val="minor"/>
    </font>
    <font>
      <sz val="8"/>
      <name val="Corbel"/>
      <family val="2"/>
      <scheme val="minor"/>
    </font>
    <font>
      <b/>
      <sz val="11"/>
      <color rgb="FFD39F0B"/>
      <name val="Arial"/>
      <family val="2"/>
    </font>
    <font>
      <b/>
      <sz val="11"/>
      <color theme="7"/>
      <name val="Avenir Next LT Pro"/>
      <family val="2"/>
    </font>
    <font>
      <sz val="11"/>
      <color theme="1"/>
      <name val="Avenir Next LT Pro"/>
      <family val="2"/>
    </font>
    <font>
      <sz val="11"/>
      <color theme="7" tint="-0.499984740745262"/>
      <name val="Avenir Next LT Pro"/>
      <family val="2"/>
    </font>
    <font>
      <sz val="11"/>
      <color theme="1"/>
      <name val="Calibri"/>
      <family val="2"/>
    </font>
    <font>
      <sz val="11"/>
      <color rgb="FFFFC000"/>
      <name val="Avenir Next LT Pro"/>
      <family val="2"/>
    </font>
    <font>
      <sz val="11"/>
      <color rgb="FFFFFF00"/>
      <name val="Avenir Next LT Pro"/>
      <family val="2"/>
    </font>
    <font>
      <sz val="11"/>
      <color rgb="FFFF0000"/>
      <name val="Avenir Next LT Pro"/>
      <family val="2"/>
    </font>
    <font>
      <sz val="11"/>
      <color theme="7" tint="-0.249977111117893"/>
      <name val="Avenir Next LT Pro"/>
      <family val="2"/>
    </font>
  </fonts>
  <fills count="3">
    <fill>
      <patternFill patternType="none"/>
    </fill>
    <fill>
      <patternFill patternType="gray125"/>
    </fill>
    <fill>
      <patternFill patternType="solid">
        <fgColor theme="1"/>
        <bgColor indexed="64"/>
      </patternFill>
    </fill>
  </fills>
  <borders count="6">
    <border>
      <left/>
      <right/>
      <top/>
      <bottom/>
      <diagonal/>
    </border>
    <border>
      <left/>
      <right/>
      <top style="medium">
        <color theme="7" tint="-0.249977111117893"/>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44">
    <xf numFmtId="0" fontId="0" fillId="0" borderId="0" xfId="0"/>
    <xf numFmtId="0" fontId="0" fillId="0" borderId="0" xfId="0" applyAlignment="1">
      <alignment horizontal="center" vertical="center"/>
    </xf>
    <xf numFmtId="0" fontId="0" fillId="0" borderId="0" xfId="0" applyAlignment="1">
      <alignment horizontal="left"/>
    </xf>
    <xf numFmtId="165" fontId="0" fillId="0" borderId="0" xfId="0" applyNumberFormat="1"/>
    <xf numFmtId="165" fontId="0" fillId="0" borderId="0" xfId="0" applyNumberFormat="1" applyAlignment="1">
      <alignment horizontal="center" vertical="center"/>
    </xf>
    <xf numFmtId="0" fontId="0" fillId="0" borderId="0" xfId="0" applyAlignment="1">
      <alignment horizontal="left" vertical="center"/>
    </xf>
    <xf numFmtId="165" fontId="0" fillId="0" borderId="0" xfId="1" applyNumberFormat="1" applyFont="1" applyFill="1" applyBorder="1" applyAlignment="1">
      <alignment horizontal="center" vertical="center"/>
    </xf>
    <xf numFmtId="165" fontId="0" fillId="0" borderId="0" xfId="1" applyNumberFormat="1" applyFont="1" applyFill="1" applyBorder="1"/>
    <xf numFmtId="0" fontId="0" fillId="2" borderId="0" xfId="0" applyFill="1"/>
    <xf numFmtId="0" fontId="3" fillId="2" borderId="0" xfId="0" applyFont="1" applyFill="1" applyAlignment="1">
      <alignment horizontal="center" vertical="center"/>
    </xf>
    <xf numFmtId="0" fontId="4" fillId="2" borderId="0" xfId="0" applyFont="1" applyFill="1" applyAlignment="1">
      <alignment horizontal="center" vertical="center"/>
    </xf>
    <xf numFmtId="0" fontId="5" fillId="0" borderId="0" xfId="0" applyFont="1" applyAlignment="1">
      <alignment vertical="center"/>
    </xf>
    <xf numFmtId="0" fontId="5" fillId="0" borderId="0" xfId="0" applyFont="1"/>
    <xf numFmtId="0" fontId="4" fillId="2" borderId="0" xfId="0" applyFont="1" applyFill="1" applyAlignment="1">
      <alignment vertical="center"/>
    </xf>
    <xf numFmtId="0" fontId="4" fillId="2" borderId="1" xfId="0" applyFont="1" applyFill="1" applyBorder="1" applyAlignment="1">
      <alignment horizontal="center" vertical="center"/>
    </xf>
    <xf numFmtId="0" fontId="5" fillId="0" borderId="0" xfId="0" applyFont="1" applyAlignment="1">
      <alignment horizontal="left" vertical="center"/>
    </xf>
    <xf numFmtId="166" fontId="5" fillId="0" borderId="0" xfId="0" applyNumberFormat="1" applyFont="1" applyAlignment="1">
      <alignment vertical="center"/>
    </xf>
    <xf numFmtId="10" fontId="5" fillId="0" borderId="0" xfId="0" applyNumberFormat="1" applyFont="1" applyAlignment="1">
      <alignment vertical="center"/>
    </xf>
    <xf numFmtId="0" fontId="5" fillId="0" borderId="0" xfId="0" applyFont="1" applyAlignment="1">
      <alignment horizontal="center" vertical="center"/>
    </xf>
    <xf numFmtId="167" fontId="5" fillId="0" borderId="0" xfId="0" applyNumberFormat="1" applyFont="1" applyAlignment="1">
      <alignment vertical="center"/>
    </xf>
    <xf numFmtId="165" fontId="5" fillId="0" borderId="0" xfId="1" applyNumberFormat="1" applyFont="1"/>
    <xf numFmtId="168" fontId="5" fillId="0" borderId="0" xfId="2" applyNumberFormat="1" applyFont="1"/>
    <xf numFmtId="9" fontId="5" fillId="0" borderId="0" xfId="2" applyFont="1" applyAlignment="1">
      <alignment horizontal="center" vertical="center"/>
    </xf>
    <xf numFmtId="9" fontId="5" fillId="0" borderId="0" xfId="0" applyNumberFormat="1" applyFont="1" applyAlignment="1">
      <alignment horizontal="center" vertical="center"/>
    </xf>
    <xf numFmtId="9" fontId="5" fillId="0" borderId="0" xfId="0" applyNumberFormat="1" applyFont="1" applyAlignment="1">
      <alignment vertical="center"/>
    </xf>
    <xf numFmtId="0" fontId="6" fillId="0" borderId="0" xfId="0" applyFont="1" applyAlignment="1">
      <alignment vertical="center"/>
    </xf>
    <xf numFmtId="167" fontId="6" fillId="0" borderId="0" xfId="0" applyNumberFormat="1" applyFont="1" applyAlignment="1">
      <alignment vertical="center"/>
    </xf>
    <xf numFmtId="9" fontId="6" fillId="0" borderId="0" xfId="2" applyFont="1" applyAlignment="1">
      <alignment vertical="center"/>
    </xf>
    <xf numFmtId="0" fontId="5" fillId="0" borderId="0" xfId="0" applyFont="1" applyAlignment="1">
      <alignment horizontal="left"/>
    </xf>
    <xf numFmtId="167" fontId="5" fillId="0" borderId="0" xfId="0" applyNumberFormat="1" applyFont="1"/>
    <xf numFmtId="10" fontId="5" fillId="0" borderId="0" xfId="0" applyNumberFormat="1" applyFont="1"/>
    <xf numFmtId="9" fontId="5" fillId="0" borderId="0" xfId="2" applyFont="1" applyAlignment="1">
      <alignment vertical="center"/>
    </xf>
    <xf numFmtId="167" fontId="5" fillId="0" borderId="0" xfId="2" applyNumberFormat="1" applyFont="1" applyAlignment="1">
      <alignment vertical="center"/>
    </xf>
    <xf numFmtId="166" fontId="5" fillId="0" borderId="0" xfId="0" applyNumberFormat="1" applyFont="1"/>
    <xf numFmtId="0" fontId="5" fillId="0" borderId="0" xfId="0" applyFont="1" applyAlignment="1">
      <alignment horizontal="left" vertical="center" indent="1"/>
    </xf>
    <xf numFmtId="0" fontId="7" fillId="0" borderId="0" xfId="0" applyFont="1" applyAlignment="1">
      <alignment vertical="center"/>
    </xf>
    <xf numFmtId="167" fontId="8" fillId="0" borderId="0" xfId="2" applyNumberFormat="1" applyFont="1" applyBorder="1" applyAlignment="1">
      <alignment horizontal="center" vertical="center"/>
    </xf>
    <xf numFmtId="167" fontId="9" fillId="0" borderId="4" xfId="2" applyNumberFormat="1" applyFont="1" applyBorder="1" applyAlignment="1">
      <alignment horizontal="center" vertical="center"/>
    </xf>
    <xf numFmtId="167" fontId="10" fillId="0" borderId="0" xfId="2" applyNumberFormat="1" applyFont="1" applyBorder="1" applyAlignment="1">
      <alignment horizontal="center" vertical="center"/>
    </xf>
    <xf numFmtId="167" fontId="11" fillId="0" borderId="0" xfId="2" applyNumberFormat="1" applyFont="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5" xfId="0" applyFont="1" applyFill="1" applyBorder="1" applyAlignment="1">
      <alignment horizontal="center" vertical="center"/>
    </xf>
    <xf numFmtId="0" fontId="5" fillId="0" borderId="0" xfId="0" applyNumberFormat="1" applyFont="1" applyAlignment="1">
      <alignment vertical="center"/>
    </xf>
  </cellXfs>
  <cellStyles count="3">
    <cellStyle name="Comma" xfId="1" builtinId="3"/>
    <cellStyle name="Normal" xfId="0" builtinId="0"/>
    <cellStyle name="Percent" xfId="2" builtinId="5"/>
  </cellStyles>
  <dxfs count="884">
    <dxf>
      <font>
        <name val="Verdana Pro"/>
      </font>
    </dxf>
    <dxf>
      <font>
        <name val="Verdana Pro"/>
      </font>
    </dxf>
    <dxf>
      <font>
        <name val="Verdana Pro"/>
      </font>
    </dxf>
    <dxf>
      <font>
        <name val="Verdana Pro"/>
      </font>
    </dxf>
    <dxf>
      <alignment vertical="center"/>
    </dxf>
    <dxf>
      <alignment vertical="center"/>
    </dxf>
    <dxf>
      <alignment vertical="center"/>
    </dxf>
    <dxf>
      <alignment vertical="center"/>
    </dxf>
    <dxf>
      <font>
        <b/>
      </font>
    </dxf>
    <dxf>
      <font>
        <name val="Corbel"/>
        <scheme val="minor"/>
      </font>
    </dxf>
    <dxf>
      <font>
        <name val="Corbel"/>
        <scheme val="minor"/>
      </font>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numFmt numFmtId="14" formatCode="0.00%"/>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font>
        <b/>
      </font>
    </dxf>
    <dxf>
      <font>
        <b/>
      </font>
    </dxf>
    <dxf>
      <fill>
        <patternFill patternType="solid">
          <bgColor theme="1"/>
        </patternFill>
      </fill>
    </dxf>
    <dxf>
      <font>
        <color theme="7"/>
      </font>
    </dxf>
    <dxf>
      <font>
        <name val="Corbel"/>
        <scheme val="minor"/>
      </font>
    </dxf>
    <dxf>
      <font>
        <name val="Corbel"/>
        <scheme val="minor"/>
      </font>
    </dxf>
    <dxf>
      <font>
        <name val="Corbel"/>
        <scheme val="minor"/>
      </font>
    </dxf>
    <dxf>
      <alignment horizontal="center"/>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numFmt numFmtId="14" formatCode="0.00%"/>
    </dxf>
    <dxf>
      <font>
        <color theme="7"/>
      </font>
      <fill>
        <patternFill patternType="solid">
          <fgColor indexed="64"/>
          <bgColor theme="1"/>
        </patternFill>
      </fill>
      <alignment horizontal="center"/>
    </dxf>
    <dxf>
      <numFmt numFmtId="13" formatCode="0%"/>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alignment vertical="center"/>
    </dxf>
    <dxf>
      <alignment vertical="center"/>
    </dxf>
    <dxf>
      <alignment vertical="center"/>
    </dxf>
    <dxf>
      <alignment vertical="center"/>
    </dxf>
    <dxf>
      <font>
        <b/>
      </font>
    </dxf>
    <dxf>
      <font>
        <name val="Corbel"/>
        <scheme val="minor"/>
      </font>
    </dxf>
    <dxf>
      <font>
        <name val="Corbel"/>
        <scheme val="minor"/>
      </font>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font>
        <b/>
      </font>
    </dxf>
    <dxf>
      <font>
        <b/>
      </font>
    </dxf>
    <dxf>
      <fill>
        <patternFill patternType="solid">
          <bgColor theme="1"/>
        </patternFill>
      </fill>
    </dxf>
    <dxf>
      <font>
        <color theme="7"/>
      </font>
    </dxf>
    <dxf>
      <font>
        <name val="Corbel"/>
        <scheme val="minor"/>
      </font>
    </dxf>
    <dxf>
      <font>
        <name val="Corbel"/>
        <scheme val="minor"/>
      </font>
    </dxf>
    <dxf>
      <font>
        <name val="Corbel"/>
        <scheme val="minor"/>
      </font>
    </dxf>
    <dxf>
      <alignment horizontal="center"/>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font>
        <b/>
      </font>
    </dxf>
    <dxf>
      <font>
        <b/>
      </font>
    </dxf>
    <dxf>
      <font>
        <b/>
        <family val="2"/>
      </font>
    </dxf>
    <dxf>
      <numFmt numFmtId="166" formatCode="_-[$$-409]* #,##0.00_ ;_-[$$-409]* \-#,##0.00\ ;_-[$$-409]* &quot;-&quot;??_ ;_-@_ "/>
    </dxf>
    <dxf>
      <fill>
        <patternFill patternType="solid">
          <bgColor theme="1"/>
        </patternFill>
      </fill>
    </dxf>
    <dxf>
      <font>
        <color theme="7"/>
      </font>
    </dxf>
    <dxf>
      <font>
        <name val="Corbel"/>
        <scheme val="minor"/>
      </font>
    </dxf>
    <dxf>
      <font>
        <name val="Corbel"/>
        <scheme val="minor"/>
      </font>
    </dxf>
    <dxf>
      <font>
        <name val="Corbel"/>
        <scheme val="minor"/>
      </font>
    </dxf>
    <dxf>
      <alignment horizontal="center"/>
    </dxf>
    <dxf>
      <numFmt numFmtId="167" formatCode="_-[$$-409]* #,##0_ ;_-[$$-409]* \-#,##0\ ;_-[$$-409]* &quot;-&quot;??_ ;_-@_ "/>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alignment vertical="center"/>
    </dxf>
    <dxf>
      <font>
        <b/>
      </font>
    </dxf>
    <dxf>
      <font>
        <b/>
      </font>
    </dxf>
    <dxf>
      <fill>
        <patternFill patternType="solid">
          <bgColor theme="1"/>
        </patternFill>
      </fill>
    </dxf>
    <dxf>
      <fill>
        <patternFill patternType="solid">
          <bgColor theme="1"/>
        </patternFill>
      </fill>
    </dxf>
    <dxf>
      <font>
        <color theme="7"/>
      </font>
    </dxf>
    <dxf>
      <font>
        <color theme="7"/>
      </font>
    </dxf>
    <dxf>
      <font>
        <name val="Corbel"/>
        <scheme val="minor"/>
      </font>
    </dxf>
    <dxf>
      <font>
        <name val="Corbel"/>
        <scheme val="minor"/>
      </font>
    </dxf>
    <dxf>
      <font>
        <name val="Corbel"/>
        <scheme val="minor"/>
      </font>
    </dxf>
    <dxf>
      <alignment horizontal="center"/>
    </dxf>
    <dxf>
      <alignment horizontal="center"/>
    </dxf>
    <dxf>
      <numFmt numFmtId="14" formatCode="0.00%"/>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alignment vertical="center"/>
    </dxf>
    <dxf>
      <alignment vertical="center"/>
    </dxf>
    <dxf>
      <alignment vertical="center"/>
    </dxf>
    <dxf>
      <alignment vertical="center"/>
    </dxf>
    <dxf>
      <font>
        <b/>
      </font>
    </dxf>
    <dxf>
      <font>
        <name val="Corbel"/>
        <scheme val="minor"/>
      </font>
    </dxf>
    <dxf>
      <font>
        <name val="Corbel"/>
        <scheme val="minor"/>
      </font>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numFmt numFmtId="14" formatCode="0.00%"/>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font>
        <b/>
      </font>
    </dxf>
    <dxf>
      <font>
        <b/>
      </font>
    </dxf>
    <dxf>
      <fill>
        <patternFill patternType="solid">
          <bgColor theme="1"/>
        </patternFill>
      </fill>
    </dxf>
    <dxf>
      <font>
        <color theme="7"/>
      </font>
    </dxf>
    <dxf>
      <font>
        <name val="Corbel"/>
        <scheme val="minor"/>
      </font>
    </dxf>
    <dxf>
      <font>
        <name val="Corbel"/>
        <scheme val="minor"/>
      </font>
    </dxf>
    <dxf>
      <font>
        <name val="Corbel"/>
        <scheme val="minor"/>
      </font>
    </dxf>
    <dxf>
      <alignment horizontal="center"/>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numFmt numFmtId="14" formatCode="0.00%"/>
    </dxf>
    <dxf>
      <font>
        <color theme="7"/>
      </font>
      <fill>
        <patternFill patternType="solid">
          <fgColor indexed="64"/>
          <bgColor theme="1"/>
        </patternFill>
      </fill>
      <alignment horizontal="center"/>
    </dxf>
    <dxf>
      <numFmt numFmtId="13" formatCode="0%"/>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alignment vertical="center"/>
    </dxf>
    <dxf>
      <alignment vertical="center"/>
    </dxf>
    <dxf>
      <alignment vertical="center"/>
    </dxf>
    <dxf>
      <alignment vertical="center"/>
    </dxf>
    <dxf>
      <font>
        <b/>
      </font>
    </dxf>
    <dxf>
      <font>
        <name val="Corbel"/>
        <scheme val="minor"/>
      </font>
    </dxf>
    <dxf>
      <font>
        <name val="Corbel"/>
        <scheme val="minor"/>
      </font>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font>
        <b/>
      </font>
    </dxf>
    <dxf>
      <font>
        <b/>
      </font>
    </dxf>
    <dxf>
      <fill>
        <patternFill patternType="solid">
          <bgColor theme="1"/>
        </patternFill>
      </fill>
    </dxf>
    <dxf>
      <font>
        <color theme="7"/>
      </font>
    </dxf>
    <dxf>
      <font>
        <name val="Corbel"/>
        <scheme val="minor"/>
      </font>
    </dxf>
    <dxf>
      <font>
        <name val="Corbel"/>
        <scheme val="minor"/>
      </font>
    </dxf>
    <dxf>
      <font>
        <name val="Corbel"/>
        <scheme val="minor"/>
      </font>
    </dxf>
    <dxf>
      <alignment horizontal="center"/>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font>
        <b/>
      </font>
    </dxf>
    <dxf>
      <font>
        <b/>
      </font>
    </dxf>
    <dxf>
      <font>
        <b/>
        <family val="2"/>
      </font>
    </dxf>
    <dxf>
      <numFmt numFmtId="166" formatCode="_-[$$-409]* #,##0.00_ ;_-[$$-409]* \-#,##0.00\ ;_-[$$-409]* &quot;-&quot;??_ ;_-@_ "/>
    </dxf>
    <dxf>
      <fill>
        <patternFill patternType="solid">
          <bgColor theme="1"/>
        </patternFill>
      </fill>
    </dxf>
    <dxf>
      <font>
        <color theme="7"/>
      </font>
    </dxf>
    <dxf>
      <font>
        <name val="Corbel"/>
        <scheme val="minor"/>
      </font>
    </dxf>
    <dxf>
      <font>
        <name val="Corbel"/>
        <scheme val="minor"/>
      </font>
    </dxf>
    <dxf>
      <font>
        <name val="Corbel"/>
        <scheme val="minor"/>
      </font>
    </dxf>
    <dxf>
      <alignment horizontal="center"/>
    </dxf>
    <dxf>
      <numFmt numFmtId="167" formatCode="_-[$$-409]* #,##0_ ;_-[$$-409]* \-#,##0\ ;_-[$$-409]* &quot;-&quot;??_ ;_-@_ "/>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alignment vertical="center"/>
    </dxf>
    <dxf>
      <font>
        <b/>
      </font>
    </dxf>
    <dxf>
      <font>
        <b/>
      </font>
    </dxf>
    <dxf>
      <fill>
        <patternFill patternType="solid">
          <bgColor theme="1"/>
        </patternFill>
      </fill>
    </dxf>
    <dxf>
      <fill>
        <patternFill patternType="solid">
          <bgColor theme="1"/>
        </patternFill>
      </fill>
    </dxf>
    <dxf>
      <font>
        <color theme="7"/>
      </font>
    </dxf>
    <dxf>
      <font>
        <color theme="7"/>
      </font>
    </dxf>
    <dxf>
      <font>
        <name val="Corbel"/>
        <scheme val="minor"/>
      </font>
    </dxf>
    <dxf>
      <font>
        <name val="Corbel"/>
        <scheme val="minor"/>
      </font>
    </dxf>
    <dxf>
      <font>
        <name val="Corbel"/>
        <scheme val="minor"/>
      </font>
    </dxf>
    <dxf>
      <alignment horizontal="center"/>
    </dxf>
    <dxf>
      <alignment horizontal="center"/>
    </dxf>
    <dxf>
      <numFmt numFmtId="14" formatCode="0.00%"/>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alignment vertical="center"/>
    </dxf>
    <dxf>
      <alignment vertical="center"/>
    </dxf>
    <dxf>
      <alignment vertical="center"/>
    </dxf>
    <dxf>
      <alignment vertical="center"/>
    </dxf>
    <dxf>
      <font>
        <b/>
      </font>
    </dxf>
    <dxf>
      <font>
        <name val="Corbel"/>
        <scheme val="minor"/>
      </font>
    </dxf>
    <dxf>
      <font>
        <name val="Corbel"/>
        <scheme val="minor"/>
      </font>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numFmt numFmtId="14" formatCode="0.00%"/>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font>
        <b/>
      </font>
    </dxf>
    <dxf>
      <font>
        <b/>
      </font>
    </dxf>
    <dxf>
      <fill>
        <patternFill patternType="solid">
          <bgColor theme="1"/>
        </patternFill>
      </fill>
    </dxf>
    <dxf>
      <font>
        <color theme="7"/>
      </font>
    </dxf>
    <dxf>
      <font>
        <name val="Corbel"/>
        <scheme val="minor"/>
      </font>
    </dxf>
    <dxf>
      <font>
        <name val="Corbel"/>
        <scheme val="minor"/>
      </font>
    </dxf>
    <dxf>
      <font>
        <name val="Corbel"/>
        <scheme val="minor"/>
      </font>
    </dxf>
    <dxf>
      <alignment horizontal="center"/>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numFmt numFmtId="14" formatCode="0.00%"/>
    </dxf>
    <dxf>
      <font>
        <color theme="7"/>
      </font>
      <fill>
        <patternFill patternType="solid">
          <fgColor indexed="64"/>
          <bgColor theme="1"/>
        </patternFill>
      </fill>
      <alignment horizontal="center"/>
    </dxf>
    <dxf>
      <numFmt numFmtId="13" formatCode="0%"/>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alignment vertical="center"/>
    </dxf>
    <dxf>
      <alignment vertical="center"/>
    </dxf>
    <dxf>
      <alignment vertical="center"/>
    </dxf>
    <dxf>
      <alignment vertical="center"/>
    </dxf>
    <dxf>
      <font>
        <b/>
      </font>
    </dxf>
    <dxf>
      <font>
        <name val="Corbel"/>
        <scheme val="minor"/>
      </font>
    </dxf>
    <dxf>
      <font>
        <name val="Corbel"/>
        <scheme val="minor"/>
      </font>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font>
        <b/>
      </font>
    </dxf>
    <dxf>
      <font>
        <b/>
      </font>
    </dxf>
    <dxf>
      <fill>
        <patternFill patternType="solid">
          <bgColor theme="1"/>
        </patternFill>
      </fill>
    </dxf>
    <dxf>
      <font>
        <color theme="7"/>
      </font>
    </dxf>
    <dxf>
      <font>
        <name val="Corbel"/>
        <scheme val="minor"/>
      </font>
    </dxf>
    <dxf>
      <font>
        <name val="Corbel"/>
        <scheme val="minor"/>
      </font>
    </dxf>
    <dxf>
      <font>
        <name val="Corbel"/>
        <scheme val="minor"/>
      </font>
    </dxf>
    <dxf>
      <alignment horizontal="center"/>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font>
        <b/>
      </font>
    </dxf>
    <dxf>
      <font>
        <b/>
      </font>
    </dxf>
    <dxf>
      <font>
        <b/>
        <family val="2"/>
      </font>
    </dxf>
    <dxf>
      <numFmt numFmtId="166" formatCode="_-[$$-409]* #,##0.00_ ;_-[$$-409]* \-#,##0.00\ ;_-[$$-409]* &quot;-&quot;??_ ;_-@_ "/>
    </dxf>
    <dxf>
      <fill>
        <patternFill patternType="solid">
          <bgColor theme="1"/>
        </patternFill>
      </fill>
    </dxf>
    <dxf>
      <font>
        <color theme="7"/>
      </font>
    </dxf>
    <dxf>
      <font>
        <name val="Corbel"/>
        <scheme val="minor"/>
      </font>
    </dxf>
    <dxf>
      <font>
        <name val="Corbel"/>
        <scheme val="minor"/>
      </font>
    </dxf>
    <dxf>
      <font>
        <name val="Corbel"/>
        <scheme val="minor"/>
      </font>
    </dxf>
    <dxf>
      <alignment horizontal="center"/>
    </dxf>
    <dxf>
      <numFmt numFmtId="167" formatCode="_-[$$-409]* #,##0_ ;_-[$$-409]* \-#,##0\ ;_-[$$-409]* &quot;-&quot;??_ ;_-@_ "/>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alignment vertical="center"/>
    </dxf>
    <dxf>
      <font>
        <b/>
      </font>
    </dxf>
    <dxf>
      <font>
        <b/>
      </font>
    </dxf>
    <dxf>
      <fill>
        <patternFill patternType="solid">
          <bgColor theme="1"/>
        </patternFill>
      </fill>
    </dxf>
    <dxf>
      <fill>
        <patternFill patternType="solid">
          <bgColor theme="1"/>
        </patternFill>
      </fill>
    </dxf>
    <dxf>
      <font>
        <color theme="7"/>
      </font>
    </dxf>
    <dxf>
      <font>
        <color theme="7"/>
      </font>
    </dxf>
    <dxf>
      <font>
        <name val="Corbel"/>
        <scheme val="minor"/>
      </font>
    </dxf>
    <dxf>
      <font>
        <name val="Corbel"/>
        <scheme val="minor"/>
      </font>
    </dxf>
    <dxf>
      <font>
        <name val="Corbel"/>
        <scheme val="minor"/>
      </font>
    </dxf>
    <dxf>
      <alignment horizontal="center"/>
    </dxf>
    <dxf>
      <alignment horizontal="center"/>
    </dxf>
    <dxf>
      <numFmt numFmtId="14" formatCode="0.00%"/>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alignment vertical="center"/>
    </dxf>
    <dxf>
      <alignment vertical="center"/>
    </dxf>
    <dxf>
      <alignment vertical="center"/>
    </dxf>
    <dxf>
      <alignment vertical="center"/>
    </dxf>
    <dxf>
      <font>
        <b/>
      </font>
    </dxf>
    <dxf>
      <font>
        <name val="Corbel"/>
        <scheme val="minor"/>
      </font>
    </dxf>
    <dxf>
      <font>
        <name val="Corbel"/>
        <scheme val="minor"/>
      </font>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numFmt numFmtId="14" formatCode="0.00%"/>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font>
        <b/>
      </font>
    </dxf>
    <dxf>
      <font>
        <b/>
      </font>
    </dxf>
    <dxf>
      <fill>
        <patternFill patternType="solid">
          <bgColor theme="1"/>
        </patternFill>
      </fill>
    </dxf>
    <dxf>
      <font>
        <color theme="7"/>
      </font>
    </dxf>
    <dxf>
      <font>
        <name val="Corbel"/>
        <scheme val="minor"/>
      </font>
    </dxf>
    <dxf>
      <font>
        <name val="Corbel"/>
        <scheme val="minor"/>
      </font>
    </dxf>
    <dxf>
      <font>
        <name val="Corbel"/>
        <scheme val="minor"/>
      </font>
    </dxf>
    <dxf>
      <alignment horizontal="center"/>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numFmt numFmtId="14" formatCode="0.00%"/>
    </dxf>
    <dxf>
      <font>
        <color theme="7"/>
      </font>
      <fill>
        <patternFill patternType="solid">
          <fgColor indexed="64"/>
          <bgColor theme="1"/>
        </patternFill>
      </fill>
      <alignment horizontal="center"/>
    </dxf>
    <dxf>
      <numFmt numFmtId="13" formatCode="0%"/>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alignment vertical="center"/>
    </dxf>
    <dxf>
      <alignment vertical="center"/>
    </dxf>
    <dxf>
      <alignment vertical="center"/>
    </dxf>
    <dxf>
      <alignment vertical="center"/>
    </dxf>
    <dxf>
      <font>
        <b/>
      </font>
    </dxf>
    <dxf>
      <font>
        <name val="Corbel"/>
        <scheme val="minor"/>
      </font>
    </dxf>
    <dxf>
      <font>
        <name val="Corbel"/>
        <scheme val="minor"/>
      </font>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font>
        <b/>
      </font>
    </dxf>
    <dxf>
      <font>
        <b/>
      </font>
    </dxf>
    <dxf>
      <fill>
        <patternFill patternType="solid">
          <bgColor theme="1"/>
        </patternFill>
      </fill>
    </dxf>
    <dxf>
      <font>
        <color theme="7"/>
      </font>
    </dxf>
    <dxf>
      <font>
        <name val="Corbel"/>
        <scheme val="minor"/>
      </font>
    </dxf>
    <dxf>
      <font>
        <name val="Corbel"/>
        <scheme val="minor"/>
      </font>
    </dxf>
    <dxf>
      <font>
        <name val="Corbel"/>
        <scheme val="minor"/>
      </font>
    </dxf>
    <dxf>
      <alignment horizontal="center"/>
    </dxf>
    <dxf>
      <numFmt numFmtId="167" formatCode="_-[$$-409]* #,##0_ ;_-[$$-409]* \-#,##0\ ;_-[$$-409]* &quot;-&quot;??_ ;_-@_ "/>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font>
        <b/>
      </font>
    </dxf>
    <dxf>
      <font>
        <b/>
      </font>
    </dxf>
    <dxf>
      <font>
        <b/>
        <family val="2"/>
      </font>
    </dxf>
    <dxf>
      <numFmt numFmtId="166" formatCode="_-[$$-409]* #,##0.00_ ;_-[$$-409]* \-#,##0.00\ ;_-[$$-409]* &quot;-&quot;??_ ;_-@_ "/>
    </dxf>
    <dxf>
      <fill>
        <patternFill patternType="solid">
          <bgColor theme="1"/>
        </patternFill>
      </fill>
    </dxf>
    <dxf>
      <font>
        <color theme="7"/>
      </font>
    </dxf>
    <dxf>
      <font>
        <name val="Corbel"/>
        <scheme val="minor"/>
      </font>
    </dxf>
    <dxf>
      <font>
        <name val="Corbel"/>
        <scheme val="minor"/>
      </font>
    </dxf>
    <dxf>
      <font>
        <name val="Corbel"/>
        <scheme val="minor"/>
      </font>
    </dxf>
    <dxf>
      <alignment horizontal="center"/>
    </dxf>
    <dxf>
      <numFmt numFmtId="167" formatCode="_-[$$-409]* #,##0_ ;_-[$$-409]* \-#,##0\ ;_-[$$-409]* &quot;-&quot;??_ ;_-@_ "/>
    </dxf>
    <dxf>
      <font>
        <name val="Avenir Next LT Pro"/>
        <family val="2"/>
        <scheme val="none"/>
      </font>
    </dxf>
    <dxf>
      <font>
        <name val="Avenir Next LT Pro"/>
        <family val="2"/>
        <scheme val="none"/>
      </font>
    </dxf>
    <dxf>
      <font>
        <name val="Avenir Next LT Pro"/>
        <family val="2"/>
        <scheme val="none"/>
      </font>
    </dxf>
    <dxf>
      <font>
        <name val="Verdana Pro"/>
      </font>
    </dxf>
    <dxf>
      <font>
        <name val="Verdana Pro"/>
      </font>
    </dxf>
    <dxf>
      <font>
        <name val="Verdana Pro"/>
      </font>
    </dxf>
    <dxf>
      <font>
        <name val="Verdana Pro"/>
      </font>
    </dxf>
    <dxf>
      <font>
        <name val="Verdana Pro"/>
      </font>
    </dxf>
    <dxf>
      <font>
        <name val="Verdana Pro"/>
      </font>
    </dxf>
    <dxf>
      <numFmt numFmtId="166" formatCode="_-[$$-409]* #,##0.00_ ;_-[$$-409]* \-#,##0.00\ ;_-[$$-409]* &quot;-&quot;??_ ;_-@_ "/>
    </dxf>
    <dxf>
      <alignment vertical="center"/>
    </dxf>
    <dxf>
      <alignment vertical="center"/>
    </dxf>
    <dxf>
      <alignment vertical="center"/>
    </dxf>
    <dxf>
      <alignment vertical="center"/>
    </dxf>
    <dxf>
      <alignment vertical="center"/>
    </dxf>
    <dxf>
      <alignment vertical="center"/>
    </dxf>
    <dxf>
      <font>
        <b/>
      </font>
    </dxf>
    <dxf>
      <font>
        <b/>
      </font>
    </dxf>
    <dxf>
      <fill>
        <patternFill patternType="solid">
          <bgColor theme="1"/>
        </patternFill>
      </fill>
    </dxf>
    <dxf>
      <fill>
        <patternFill patternType="solid">
          <bgColor theme="1"/>
        </patternFill>
      </fill>
    </dxf>
    <dxf>
      <font>
        <color theme="7"/>
      </font>
    </dxf>
    <dxf>
      <font>
        <color theme="7"/>
      </font>
    </dxf>
    <dxf>
      <font>
        <name val="Corbel"/>
        <scheme val="minor"/>
      </font>
    </dxf>
    <dxf>
      <font>
        <name val="Corbel"/>
        <scheme val="minor"/>
      </font>
    </dxf>
    <dxf>
      <font>
        <name val="Corbel"/>
        <scheme val="minor"/>
      </font>
    </dxf>
    <dxf>
      <alignment horizontal="center"/>
    </dxf>
    <dxf>
      <alignment horizontal="center"/>
    </dxf>
    <dxf>
      <numFmt numFmtId="14" formatCode="0.00%"/>
    </dxf>
    <dxf>
      <font>
        <b/>
        <color theme="7"/>
      </font>
      <fill>
        <patternFill patternType="solid">
          <fgColor indexed="64"/>
          <bgColor theme="1"/>
        </patternFill>
      </fill>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numFmt numFmtId="167" formatCode="_-[$$-409]* #,##0_ ;_-[$$-409]* \-#,##0\ ;_-[$$-409]* &quot;-&quot;??_ ;_-@_ "/>
    </dxf>
    <dxf>
      <alignment horizontal="center"/>
    </dxf>
    <dxf>
      <font>
        <name val="Corbel"/>
        <scheme val="minor"/>
      </font>
    </dxf>
    <dxf>
      <font>
        <name val="Corbel"/>
        <scheme val="minor"/>
      </font>
    </dxf>
    <dxf>
      <font>
        <name val="Corbel"/>
        <scheme val="minor"/>
      </font>
    </dxf>
    <dxf>
      <font>
        <color theme="7"/>
      </font>
    </dxf>
    <dxf>
      <fill>
        <patternFill patternType="solid">
          <bgColor theme="1"/>
        </patternFill>
      </fill>
    </dxf>
    <dxf>
      <numFmt numFmtId="166" formatCode="_-[$$-409]* #,##0.00_ ;_-[$$-409]* \-#,##0.00\ ;_-[$$-409]* &quot;-&quot;??_ ;_-@_ "/>
    </dxf>
    <dxf>
      <font>
        <b/>
        <family val="2"/>
      </font>
    </dxf>
    <dxf>
      <font>
        <b/>
      </font>
    </dxf>
    <dxf>
      <font>
        <b/>
      </font>
    </dxf>
    <dxf>
      <alignment vertical="center"/>
    </dxf>
    <dxf>
      <alignment vertical="center"/>
    </dxf>
    <dxf>
      <alignment vertical="center"/>
    </dxf>
    <dxf>
      <alignment vertical="center"/>
    </dxf>
    <dxf>
      <alignment vertical="center"/>
    </dxf>
    <dxf>
      <numFmt numFmtId="166" formatCode="_-[$$-409]* #,##0.00_ ;_-[$$-409]* \-#,##0.00\ ;_-[$$-409]* &quot;-&quot;??_ ;_-@_ "/>
    </dxf>
    <dxf>
      <font>
        <name val="Verdana Pro"/>
      </font>
    </dxf>
    <dxf>
      <font>
        <name val="Verdana Pro"/>
      </font>
    </dxf>
    <dxf>
      <font>
        <name val="Verdana Pro"/>
      </font>
    </dxf>
    <dxf>
      <font>
        <name val="Verdana Pro"/>
      </font>
    </dxf>
    <dxf>
      <font>
        <name val="Verdana Pro"/>
      </font>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numFmt numFmtId="14" formatCode="0.00%"/>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numFmt numFmtId="167" formatCode="_-[$$-409]* #,##0_ ;_-[$$-409]* \-#,##0\ ;_-[$$-409]* &quot;-&quot;??_ ;_-@_ "/>
    </dxf>
    <dxf>
      <font>
        <name val="Corbel"/>
        <scheme val="minor"/>
      </font>
    </dxf>
    <dxf>
      <font>
        <name val="Corbel"/>
        <scheme val="minor"/>
      </font>
    </dxf>
    <dxf>
      <font>
        <b/>
      </font>
    </dxf>
    <dxf>
      <alignment vertical="center"/>
    </dxf>
    <dxf>
      <alignment vertical="center"/>
    </dxf>
    <dxf>
      <alignment vertical="center"/>
    </dxf>
    <dxf>
      <alignment vertical="center"/>
    </dxf>
    <dxf>
      <font>
        <name val="Verdana Pro"/>
      </font>
    </dxf>
    <dxf>
      <font>
        <name val="Verdana Pro"/>
      </font>
    </dxf>
    <dxf>
      <font>
        <name val="Verdana Pro"/>
      </font>
    </dxf>
    <dxf>
      <font>
        <name val="Verdana Pro"/>
      </font>
    </dxf>
    <dxf>
      <font>
        <name val="Avenir Next LT Pro"/>
        <family val="2"/>
        <scheme val="none"/>
      </font>
    </dxf>
    <dxf>
      <font>
        <name val="Avenir Next LT Pro"/>
        <family val="2"/>
        <scheme val="none"/>
      </font>
    </dxf>
    <dxf>
      <font>
        <name val="Avenir Next LT Pro"/>
        <family val="2"/>
        <scheme val="none"/>
      </font>
    </dxf>
    <dxf>
      <numFmt numFmtId="166" formatCode="_-[$$-409]* #,##0.00_ ;_-[$$-409]* \-#,##0.00\ ;_-[$$-409]* &quot;-&quot;??_ ;_-@_ "/>
    </dxf>
    <dxf>
      <font>
        <b/>
        <color theme="7"/>
      </font>
      <fill>
        <patternFill patternType="solid">
          <fgColor indexed="64"/>
          <bgColor theme="1"/>
        </patternFill>
      </fill>
      <alignment horizontal="center" vertical="center"/>
    </dxf>
    <dxf>
      <numFmt numFmtId="167" formatCode="_-[$$-409]* #,##0_ ;_-[$$-409]* \-#,##0\ ;_-[$$-409]* &quot;-&quot;??_ ;_-@_ "/>
    </dxf>
    <dxf>
      <font>
        <b/>
        <color theme="7"/>
      </font>
      <fill>
        <patternFill patternType="solid">
          <fgColor indexed="64"/>
          <bgColor theme="1"/>
        </patternFill>
      </fill>
      <alignment vertical="center"/>
    </dxf>
    <dxf>
      <font>
        <b/>
        <color theme="7"/>
      </font>
      <fill>
        <patternFill patternType="solid">
          <fgColor indexed="64"/>
          <bgColor theme="1"/>
        </patternFill>
      </fill>
      <alignment vertical="center"/>
    </dxf>
    <dxf>
      <alignment horizontal="center"/>
    </dxf>
    <dxf>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numFmt numFmtId="13" formatCode="0%"/>
    </dxf>
    <dxf>
      <font>
        <color theme="7"/>
      </font>
      <fill>
        <patternFill patternType="solid">
          <fgColor indexed="64"/>
          <bgColor theme="1"/>
        </patternFill>
      </fill>
      <alignment horizontal="center"/>
    </dxf>
    <dxf>
      <numFmt numFmtId="14" formatCode="0.00%"/>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numFmt numFmtId="167" formatCode="_-[$$-409]* #,##0_ ;_-[$$-409]* \-#,##0\ ;_-[$$-409]* &quot;-&quot;??_ ;_-@_ "/>
    </dxf>
    <dxf>
      <alignment horizontal="center"/>
    </dxf>
    <dxf>
      <font>
        <name val="Corbel"/>
        <scheme val="minor"/>
      </font>
    </dxf>
    <dxf>
      <font>
        <name val="Corbel"/>
        <scheme val="minor"/>
      </font>
    </dxf>
    <dxf>
      <font>
        <name val="Corbel"/>
        <scheme val="minor"/>
      </font>
    </dxf>
    <dxf>
      <font>
        <color theme="7"/>
      </font>
    </dxf>
    <dxf>
      <fill>
        <patternFill patternType="solid">
          <bgColor theme="1"/>
        </patternFill>
      </fill>
    </dxf>
    <dxf>
      <font>
        <b/>
      </font>
    </dxf>
    <dxf>
      <font>
        <b/>
      </font>
    </dxf>
    <dxf>
      <alignment vertical="center"/>
    </dxf>
    <dxf>
      <alignment vertical="center"/>
    </dxf>
    <dxf>
      <alignment vertical="center"/>
    </dxf>
    <dxf>
      <alignment vertical="center"/>
    </dxf>
    <dxf>
      <alignment vertical="center"/>
    </dxf>
    <dxf>
      <numFmt numFmtId="166" formatCode="_-[$$-409]* #,##0.00_ ;_-[$$-409]* \-#,##0.00\ ;_-[$$-409]* &quot;-&quot;??_ ;_-@_ "/>
    </dxf>
    <dxf>
      <font>
        <name val="Verdana Pro"/>
      </font>
    </dxf>
    <dxf>
      <font>
        <name val="Verdana Pro"/>
      </font>
    </dxf>
    <dxf>
      <font>
        <name val="Verdana Pro"/>
      </font>
    </dxf>
    <dxf>
      <font>
        <name val="Verdana Pro"/>
      </font>
    </dxf>
    <dxf>
      <font>
        <name val="Verdana Pro"/>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numFmt numFmtId="167" formatCode="_-[$$-409]* #,##0_ ;_-[$$-409]* \-#,##0\ ;_-[$$-409]* &quot;-&quot;??_ ;_-@_ "/>
    </dxf>
    <dxf>
      <font>
        <name val="Corbel"/>
        <scheme val="minor"/>
      </font>
    </dxf>
    <dxf>
      <font>
        <name val="Corbel"/>
        <scheme val="minor"/>
      </font>
    </dxf>
    <dxf>
      <font>
        <b/>
      </font>
    </dxf>
    <dxf>
      <alignment vertical="center"/>
    </dxf>
    <dxf>
      <alignment vertical="center"/>
    </dxf>
    <dxf>
      <alignment vertical="center"/>
    </dxf>
    <dxf>
      <alignment vertical="center"/>
    </dxf>
    <dxf>
      <font>
        <name val="Verdana Pro"/>
      </font>
    </dxf>
    <dxf>
      <font>
        <name val="Verdana Pro"/>
      </font>
    </dxf>
    <dxf>
      <font>
        <name val="Verdana Pro"/>
      </font>
    </dxf>
    <dxf>
      <font>
        <name val="Verdana Pro"/>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b/>
        <color theme="7"/>
      </font>
      <fill>
        <patternFill patternType="solid">
          <fgColor indexed="64"/>
          <bgColor theme="1"/>
        </patternFill>
      </fill>
      <alignment horizontal="center"/>
    </dxf>
    <dxf>
      <numFmt numFmtId="14" formatCode="0.00%"/>
    </dxf>
    <dxf>
      <alignment horizontal="center"/>
    </dxf>
    <dxf>
      <alignment horizontal="center"/>
    </dxf>
    <dxf>
      <font>
        <name val="Corbel"/>
        <scheme val="minor"/>
      </font>
    </dxf>
    <dxf>
      <font>
        <name val="Corbel"/>
        <scheme val="minor"/>
      </font>
    </dxf>
    <dxf>
      <font>
        <name val="Corbel"/>
        <scheme val="minor"/>
      </font>
    </dxf>
    <dxf>
      <font>
        <color theme="7"/>
      </font>
    </dxf>
    <dxf>
      <font>
        <color theme="7"/>
      </font>
    </dxf>
    <dxf>
      <fill>
        <patternFill patternType="solid">
          <bgColor theme="1"/>
        </patternFill>
      </fill>
    </dxf>
    <dxf>
      <fill>
        <patternFill patternType="solid">
          <bgColor theme="1"/>
        </patternFill>
      </fill>
    </dxf>
    <dxf>
      <font>
        <b/>
      </font>
    </dxf>
    <dxf>
      <font>
        <b/>
      </font>
    </dxf>
    <dxf>
      <alignment vertical="center"/>
    </dxf>
    <dxf>
      <alignment vertical="center"/>
    </dxf>
    <dxf>
      <alignment vertical="center"/>
    </dxf>
    <dxf>
      <alignment vertical="center"/>
    </dxf>
    <dxf>
      <alignment vertical="center"/>
    </dxf>
    <dxf>
      <alignment vertical="center"/>
    </dxf>
    <dxf>
      <numFmt numFmtId="166" formatCode="_-[$$-409]* #,##0.00_ ;_-[$$-409]* \-#,##0.00\ ;_-[$$-409]* &quot;-&quot;??_ ;_-@_ "/>
    </dxf>
    <dxf>
      <font>
        <name val="Verdana Pro"/>
      </font>
    </dxf>
    <dxf>
      <font>
        <name val="Verdana Pro"/>
      </font>
    </dxf>
    <dxf>
      <font>
        <name val="Verdana Pro"/>
      </font>
    </dxf>
    <dxf>
      <font>
        <name val="Verdana Pro"/>
      </font>
    </dxf>
    <dxf>
      <font>
        <name val="Verdana Pro"/>
      </font>
    </dxf>
    <dxf>
      <font>
        <name val="Verdana Pro"/>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numFmt numFmtId="167" formatCode="_-[$$-409]* #,##0_ ;_-[$$-409]* \-#,##0\ ;_-[$$-409]* &quot;-&quot;??_ ;_-@_ "/>
    </dxf>
    <dxf>
      <font>
        <b/>
        <color theme="7"/>
      </font>
      <fill>
        <patternFill patternType="solid">
          <fgColor indexed="64"/>
          <bgColor theme="1"/>
        </patternFill>
      </fill>
      <alignment vertical="center"/>
    </dxf>
    <dxf>
      <font>
        <b/>
        <color theme="7"/>
      </font>
      <fill>
        <patternFill patternType="solid">
          <fgColor indexed="64"/>
          <bgColor theme="1"/>
        </patternFill>
      </fill>
      <alignment vertical="center"/>
    </dxf>
    <dxf>
      <alignment horizontal="center"/>
    </dxf>
    <dxf>
      <alignment horizontal="center"/>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name val="Avenir Next LT Pro"/>
        <family val="2"/>
        <scheme val="none"/>
      </font>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font>
        <b/>
        <color theme="7"/>
      </font>
      <fill>
        <patternFill patternType="solid">
          <fgColor indexed="64"/>
          <bgColor theme="1"/>
        </patternFill>
      </fill>
      <alignment horizontal="center"/>
    </dxf>
    <dxf>
      <numFmt numFmtId="167" formatCode="_-[$$-409]* #,##0_ ;_-[$$-409]* \-#,##0\ ;_-[$$-409]* &quot;-&quot;??_ ;_-@_ "/>
    </dxf>
    <dxf>
      <alignment horizontal="center"/>
    </dxf>
    <dxf>
      <font>
        <name val="Corbel"/>
        <scheme val="minor"/>
      </font>
    </dxf>
    <dxf>
      <font>
        <name val="Corbel"/>
        <scheme val="minor"/>
      </font>
    </dxf>
    <dxf>
      <font>
        <name val="Corbel"/>
        <scheme val="minor"/>
      </font>
    </dxf>
    <dxf>
      <font>
        <color theme="7"/>
      </font>
    </dxf>
    <dxf>
      <fill>
        <patternFill patternType="solid">
          <bgColor theme="1"/>
        </patternFill>
      </fill>
    </dxf>
    <dxf>
      <font>
        <b/>
      </font>
    </dxf>
    <dxf>
      <font>
        <b/>
      </font>
    </dxf>
    <dxf>
      <alignment vertical="center"/>
    </dxf>
    <dxf>
      <alignment vertical="center"/>
    </dxf>
    <dxf>
      <alignment vertical="center"/>
    </dxf>
    <dxf>
      <alignment vertical="center"/>
    </dxf>
    <dxf>
      <alignment vertical="center"/>
    </dxf>
    <dxf>
      <numFmt numFmtId="166" formatCode="_-[$$-409]* #,##0.00_ ;_-[$$-409]* \-#,##0.00\ ;_-[$$-409]* &quot;-&quot;??_ ;_-@_ "/>
    </dxf>
    <dxf>
      <font>
        <name val="Verdana Pro"/>
      </font>
    </dxf>
    <dxf>
      <font>
        <name val="Verdana Pro"/>
      </font>
    </dxf>
    <dxf>
      <font>
        <name val="Verdana Pro"/>
      </font>
    </dxf>
    <dxf>
      <font>
        <name val="Verdana Pro"/>
      </font>
    </dxf>
    <dxf>
      <font>
        <name val="Verdana Pro"/>
      </font>
    </dxf>
    <dxf>
      <font>
        <b val="0"/>
        <i val="0"/>
        <strike val="0"/>
        <condense val="0"/>
        <extend val="0"/>
        <outline val="0"/>
        <shadow val="0"/>
        <u val="none"/>
        <vertAlign val="baseline"/>
        <sz val="11"/>
        <color theme="1"/>
        <name val="Arial"/>
        <family val="2"/>
        <scheme val="none"/>
      </font>
      <numFmt numFmtId="1" formatCode="0"/>
      <alignment horizontal="left" vertical="center" textRotation="0" wrapText="0" indent="0" justifyLastLine="0" shrinkToFit="0" readingOrder="0"/>
    </dxf>
    <dxf>
      <font>
        <b val="0"/>
        <i val="0"/>
        <strike val="0"/>
        <condense val="0"/>
        <extend val="0"/>
        <outline val="0"/>
        <shadow val="0"/>
        <u val="none"/>
        <vertAlign val="baseline"/>
        <sz val="11"/>
        <color theme="6" tint="-0.249977111117893"/>
        <name val="Arial"/>
        <family val="2"/>
        <scheme val="none"/>
      </font>
      <numFmt numFmtId="1"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rgb="FFD39F0B"/>
        <name val="Arial"/>
        <family val="2"/>
        <scheme val="none"/>
      </font>
      <fill>
        <patternFill patternType="solid">
          <fgColor indexed="64"/>
          <bgColor theme="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orbel"/>
        <family val="2"/>
        <scheme val="minor"/>
      </font>
      <numFmt numFmtId="165" formatCode="_(* #,##0_);_(* \(#,##0\);_(* &quot;-&quot;??_);_(@_)"/>
    </dxf>
    <dxf>
      <font>
        <b val="0"/>
        <i val="0"/>
        <strike val="0"/>
        <condense val="0"/>
        <extend val="0"/>
        <outline val="0"/>
        <shadow val="0"/>
        <u val="none"/>
        <vertAlign val="baseline"/>
        <sz val="11"/>
        <color theme="1"/>
        <name val="Corbel"/>
        <family val="2"/>
        <scheme val="minor"/>
      </font>
      <numFmt numFmtId="165" formatCode="_(* #,##0_);_(* \(#,##0\);_(* &quot;-&quot;??_);_(@_)"/>
    </dxf>
    <dxf>
      <font>
        <b val="0"/>
        <i val="0"/>
        <strike val="0"/>
        <condense val="0"/>
        <extend val="0"/>
        <outline val="0"/>
        <shadow val="0"/>
        <u val="none"/>
        <vertAlign val="baseline"/>
        <sz val="11"/>
        <color theme="1"/>
        <name val="Corbel"/>
        <family val="2"/>
        <scheme val="minor"/>
      </font>
      <numFmt numFmtId="165" formatCode="_(* #,##0_);_(* \(#,##0\);_(* &quot;-&quot;??_);_(@_)"/>
    </dxf>
    <dxf>
      <font>
        <b val="0"/>
        <i val="0"/>
        <strike val="0"/>
        <condense val="0"/>
        <extend val="0"/>
        <outline val="0"/>
        <shadow val="0"/>
        <u val="none"/>
        <vertAlign val="baseline"/>
        <sz val="11"/>
        <color theme="1"/>
        <name val="Corbel"/>
        <family val="2"/>
        <scheme val="minor"/>
      </font>
      <numFmt numFmtId="165" formatCode="_(* #,##0_);_(* \(#,##0\);_(* &quot;-&quot;??_);_(@_)"/>
    </dxf>
    <dxf>
      <font>
        <b val="0"/>
        <i val="0"/>
        <strike val="0"/>
        <condense val="0"/>
        <extend val="0"/>
        <outline val="0"/>
        <shadow val="0"/>
        <u val="none"/>
        <vertAlign val="baseline"/>
        <sz val="11"/>
        <color theme="1"/>
        <name val="Corbel"/>
        <family val="2"/>
        <scheme val="minor"/>
      </font>
      <numFmt numFmtId="165" formatCode="_(* #,##0_);_(* \(#,##0\);_(* &quot;-&quot;??_);_(@_)"/>
    </dxf>
    <dxf>
      <font>
        <b val="0"/>
        <i val="0"/>
        <strike val="0"/>
        <condense val="0"/>
        <extend val="0"/>
        <outline val="0"/>
        <shadow val="0"/>
        <u val="none"/>
        <vertAlign val="baseline"/>
        <sz val="11"/>
        <color theme="1"/>
        <name val="Corbel"/>
        <family val="2"/>
        <scheme val="minor"/>
      </font>
      <alignment horizontal="left" vertical="bottom" textRotation="0" wrapText="0" indent="0" justifyLastLine="0" shrinkToFit="0" readingOrder="0"/>
    </dxf>
    <dxf>
      <font>
        <b val="0"/>
        <i val="0"/>
        <strike val="0"/>
        <condense val="0"/>
        <extend val="0"/>
        <outline val="0"/>
        <shadow val="0"/>
        <u val="none"/>
        <vertAlign val="baseline"/>
        <sz val="11"/>
        <color theme="1"/>
        <name val="Corbel"/>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theme="1"/>
        <name val="Corbel"/>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theme="1"/>
        <name val="Corbel"/>
        <family val="2"/>
        <scheme val="minor"/>
      </font>
      <alignment horizontal="center" vertical="center" textRotation="0" wrapText="0" indent="0" justifyLastLine="0" shrinkToFit="0" readingOrder="0"/>
    </dxf>
    <dxf>
      <border outline="0">
        <top style="thin">
          <color theme="6"/>
        </top>
      </border>
    </dxf>
    <dxf>
      <font>
        <strike val="0"/>
        <outline val="0"/>
        <shadow val="0"/>
        <u val="none"/>
        <vertAlign val="baseline"/>
        <sz val="11"/>
        <color theme="1"/>
        <name val="Corbel"/>
        <family val="2"/>
        <scheme val="minor"/>
      </font>
    </dxf>
    <dxf>
      <border outline="0">
        <bottom style="thin">
          <color theme="6"/>
        </bottom>
      </border>
    </dxf>
    <dxf>
      <font>
        <b/>
        <i val="0"/>
        <strike val="0"/>
        <condense val="0"/>
        <extend val="0"/>
        <outline val="0"/>
        <shadow val="0"/>
        <u val="none"/>
        <vertAlign val="baseline"/>
        <sz val="11"/>
        <color rgb="FFD39F0B"/>
        <name val="Arial"/>
        <family val="2"/>
        <scheme val="none"/>
      </font>
      <fill>
        <patternFill patternType="solid">
          <fgColor indexed="64"/>
          <bgColor theme="1"/>
        </patternFill>
      </fill>
      <alignment horizontal="center" vertical="center" textRotation="0" wrapText="0" indent="0" justifyLastLine="0" shrinkToFit="0" readingOrder="0"/>
    </dxf>
    <dxf>
      <font>
        <b/>
        <color theme="1"/>
      </font>
      <fill>
        <patternFill patternType="solid">
          <fgColor auto="1"/>
          <bgColor theme="3" tint="-0.24994659260841701"/>
        </patternFill>
      </fill>
      <border diagonalUp="0" diagonalDown="0">
        <left/>
        <right/>
        <top/>
        <bottom/>
        <vertical/>
        <horizontal/>
      </border>
    </dxf>
    <dxf>
      <font>
        <color theme="1"/>
      </font>
      <fill>
        <patternFill patternType="solid">
          <fgColor auto="1"/>
          <bgColor theme="1"/>
        </patternFill>
      </fill>
      <border diagonalUp="0" diagonalDown="0">
        <left/>
        <right/>
        <top/>
        <bottom/>
        <vertical/>
        <horizontal/>
      </border>
    </dxf>
    <dxf>
      <border>
        <top style="thin">
          <color theme="6" tint="0.79998168889431442"/>
        </top>
        <bottom style="thin">
          <color theme="6" tint="0.79998168889431442"/>
        </bottom>
      </border>
    </dxf>
    <dxf>
      <border>
        <top style="thin">
          <color theme="6" tint="0.79998168889431442"/>
        </top>
        <bottom style="thin">
          <color theme="6" tint="0.79998168889431442"/>
        </bottom>
      </border>
    </dxf>
    <dxf>
      <fill>
        <patternFill patternType="solid">
          <fgColor theme="6" tint="0.79998168889431442"/>
          <bgColor theme="6" tint="0.79998168889431442"/>
        </patternFill>
      </fill>
      <border>
        <bottom style="thin">
          <color theme="6"/>
        </bottom>
      </border>
    </dxf>
    <dxf>
      <font>
        <color theme="0"/>
      </font>
      <fill>
        <patternFill patternType="solid">
          <fgColor theme="6" tint="0.39997558519241921"/>
          <bgColor theme="6" tint="0.39997558519241921"/>
        </patternFill>
      </fill>
      <border>
        <bottom style="thin">
          <color theme="6" tint="0.79998168889431442"/>
        </bottom>
        <horizontal style="thin">
          <color theme="6" tint="0.39997558519241921"/>
        </horizontal>
      </border>
    </dxf>
    <dxf>
      <border>
        <bottom style="thin">
          <color theme="6" tint="0.59999389629810485"/>
        </bottom>
      </border>
    </dxf>
    <dxf>
      <font>
        <b/>
        <color theme="1"/>
      </font>
      <fill>
        <patternFill patternType="solid">
          <fgColor theme="0" tint="-0.14999847407452621"/>
          <bgColor theme="0" tint="-0.14999847407452621"/>
        </patternFill>
      </fill>
    </dxf>
    <dxf>
      <font>
        <b/>
        <color theme="0"/>
      </font>
      <fill>
        <patternFill patternType="solid">
          <fgColor theme="6" tint="0.39997558519241921"/>
          <bgColor theme="6" tint="0.39997558519241921"/>
        </patternFill>
      </fill>
    </dxf>
    <dxf>
      <font>
        <b/>
        <color theme="0"/>
      </font>
    </dxf>
    <dxf>
      <border>
        <left style="thin">
          <color theme="6" tint="-0.249977111117893"/>
        </left>
        <right style="thin">
          <color theme="6" tint="-0.249977111117893"/>
        </right>
      </border>
    </dxf>
    <dxf>
      <border>
        <top style="thin">
          <color theme="6" tint="-0.249977111117893"/>
        </top>
        <bottom style="thin">
          <color theme="6" tint="-0.249977111117893"/>
        </bottom>
        <horizontal style="thin">
          <color theme="6" tint="-0.249977111117893"/>
        </horizontal>
      </border>
    </dxf>
    <dxf>
      <font>
        <b/>
        <color theme="1"/>
      </font>
      <border>
        <top style="double">
          <color theme="6" tint="-0.249977111117893"/>
        </top>
      </border>
    </dxf>
    <dxf>
      <font>
        <color theme="0"/>
      </font>
      <fill>
        <patternFill patternType="solid">
          <fgColor rgb="FF8989BC"/>
          <bgColor theme="6" tint="-0.249977111117893"/>
        </patternFill>
      </fill>
      <border>
        <horizontal style="thin">
          <color theme="6" tint="-0.249977111117893"/>
        </horizontal>
      </border>
    </dxf>
    <dxf>
      <font>
        <color theme="1"/>
      </font>
      <border>
        <horizontal style="thin">
          <color theme="6" tint="0.79998168889431442"/>
        </horizontal>
      </border>
    </dxf>
  </dxfs>
  <tableStyles count="2" defaultTableStyle="TableStyleMedium2" defaultPivotStyle="PivotStyleLight16">
    <tableStyle name="PivotStyleMedium4 2" table="0" count="13" xr9:uid="{FB926C91-FE76-4EA3-9571-7594AA2C6406}">
      <tableStyleElement type="wholeTable" dxfId="883"/>
      <tableStyleElement type="headerRow" dxfId="882"/>
      <tableStyleElement type="totalRow" dxfId="881"/>
      <tableStyleElement type="firstRowStripe" dxfId="880"/>
      <tableStyleElement type="firstColumnStripe" dxfId="879"/>
      <tableStyleElement type="firstHeaderCell" dxfId="878"/>
      <tableStyleElement type="firstSubtotalRow" dxfId="877"/>
      <tableStyleElement type="secondSubtotalRow" dxfId="876"/>
      <tableStyleElement type="firstColumnSubheading" dxfId="875"/>
      <tableStyleElement type="firstRowSubheading" dxfId="874"/>
      <tableStyleElement type="secondRowSubheading" dxfId="873"/>
      <tableStyleElement type="pageFieldLabels" dxfId="872"/>
      <tableStyleElement type="pageFieldValues" dxfId="871"/>
    </tableStyle>
    <tableStyle name="SlicerStyleDark3 2" pivot="0" table="0" count="10" xr9:uid="{121FABF3-A958-D640-8CBA-0DEC14FEA7B5}">
      <tableStyleElement type="wholeTable" dxfId="870"/>
      <tableStyleElement type="headerRow" dxfId="869"/>
    </tableStyle>
  </tableStyles>
  <colors>
    <mruColors>
      <color rgb="FF460000"/>
      <color rgb="FFCC0E62"/>
      <color rgb="FF194AFE"/>
      <color rgb="FF070E0A"/>
      <color rgb="FF6C0000"/>
      <color rgb="FFD39F0B"/>
      <color rgb="FF44075F"/>
      <color rgb="FF244F57"/>
      <color rgb="FF55D9FB"/>
      <color rgb="FFC23FD8"/>
    </mruColors>
  </color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b val="0"/>
            <i val="0"/>
            <sz val="10"/>
            <color rgb="FF0B1231"/>
            <name val="Avenir Next LT Pro"/>
            <family val="2"/>
            <scheme val="none"/>
          </font>
          <fill>
            <patternFill patternType="solid">
              <fgColor auto="1"/>
              <bgColor theme="0"/>
            </patternFill>
          </fill>
          <border>
            <left style="thin">
              <color rgb="FF999999"/>
            </left>
            <right style="thin">
              <color rgb="FF999999"/>
            </right>
            <top style="thin">
              <color rgb="FF999999"/>
            </top>
            <bottom style="thin">
              <color rgb="FF999999"/>
            </bottom>
            <vertical/>
            <horizontal/>
          </border>
        </dxf>
        <dxf>
          <font>
            <b val="0"/>
            <i val="0"/>
            <sz val="10"/>
            <color rgb="FF0B1231"/>
            <name val="Athiti Light"/>
            <charset val="222"/>
            <scheme val="none"/>
          </font>
          <fill>
            <patternFill patternType="solid">
              <fgColor auto="1"/>
              <bgColor theme="0"/>
            </patternFill>
          </fill>
          <border diagonalUp="0" diagonalDown="0">
            <left/>
            <right/>
            <top/>
            <bottom/>
            <vertical/>
            <horizontal/>
          </border>
        </dxf>
        <dxf>
          <font>
            <color theme="6" tint="-0.249977111117893"/>
          </font>
          <fill>
            <patternFill patternType="solid">
              <fgColor theme="6" tint="0.59999389629810485"/>
              <bgColor theme="6" tint="0.59999389629810485"/>
            </patternFill>
          </fill>
          <border>
            <left style="thin">
              <color theme="6" tint="0.59999389629810485"/>
            </left>
            <right style="thin">
              <color theme="6" tint="0.59999389629810485"/>
            </right>
            <top style="thin">
              <color theme="6" tint="0.59999389629810485"/>
            </top>
            <bottom style="thin">
              <color theme="6" tint="0.59999389629810485"/>
            </bottom>
            <vertical/>
            <horizontal/>
          </border>
        </dxf>
        <dxf>
          <font>
            <b val="0"/>
            <i val="0"/>
            <sz val="10"/>
            <color rgb="FF0B1231"/>
            <name val="Avenir Next LT Pro"/>
            <family val="2"/>
            <scheme val="none"/>
          </font>
          <fill>
            <patternFill patternType="solid">
              <fgColor theme="6"/>
              <bgColor theme="0"/>
            </patternFill>
          </fill>
          <border diagonalUp="0" diagonalDown="0">
            <left/>
            <right/>
            <top/>
            <bottom/>
            <vertical/>
            <horizontal/>
          </border>
        </dxf>
        <dxf>
          <font>
            <color rgb="FF959595"/>
          </font>
          <fill>
            <patternFill patternType="solid">
              <fgColor rgb="FFDFDFDF"/>
              <bgColor rgb="FFDFDFDF"/>
            </patternFill>
          </fill>
          <border>
            <left style="thin">
              <color rgb="FFDFDFDF"/>
            </left>
            <right style="thin">
              <color rgb="FFDFDFDF"/>
            </right>
            <top style="thin">
              <color rgb="FFDFDFDF"/>
            </top>
            <bottom style="thin">
              <color rgb="FFDFDFDF"/>
            </bottom>
            <vertical/>
            <horizontal/>
          </border>
        </dxf>
        <dxf>
          <font>
            <b val="0"/>
            <i val="0"/>
            <sz val="10"/>
            <color theme="0"/>
            <name val="Avenir Next LT Pro"/>
            <family val="2"/>
            <scheme val="none"/>
          </font>
          <fill>
            <gradientFill degree="90">
              <stop position="0">
                <color rgb="FF080E26"/>
              </stop>
              <stop position="1">
                <color rgb="FF080E26"/>
              </stop>
            </gradientFill>
          </fill>
          <border diagonalUp="0" diagonalDown="0">
            <left/>
            <right/>
            <top/>
            <bottom/>
            <vertical/>
            <horizontal/>
          </border>
        </dxf>
      </x14:dxfs>
    </ext>
    <ext xmlns:x14="http://schemas.microsoft.com/office/spreadsheetml/2009/9/main" uri="{EB79DEF2-80B8-43e5-95BD-54CBDDF9020C}">
      <x14:slicerStyles defaultSlicerStyle="SlicerStyleLight1">
        <x14:slicerStyle name="SlicerStyleDark3 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2.xml"/><Relationship Id="rId13" Type="http://schemas.openxmlformats.org/officeDocument/2006/relationships/calcChain" Target="calcChain.xml"/><Relationship Id="rId3" Type="http://schemas.openxmlformats.org/officeDocument/2006/relationships/worksheet" Target="worksheets/sheet3.xml"/><Relationship Id="rId7" Type="http://schemas.microsoft.com/office/2007/relationships/slicerCache" Target="slicerCaches/slicerCache1.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sharedStrings" Target="sharedStrings.xml"/><Relationship Id="rId5" Type="http://schemas.openxmlformats.org/officeDocument/2006/relationships/pivotCacheDefinition" Target="pivotCache/pivotCacheDefinition1.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085884990346388"/>
          <c:y val="9.7176877333022424E-2"/>
          <c:w val="0.75828255941999534"/>
          <c:h val="0.79871083232328421"/>
        </c:manualLayout>
      </c:layout>
      <c:doughnutChart>
        <c:varyColors val="1"/>
        <c:ser>
          <c:idx val="0"/>
          <c:order val="0"/>
          <c:tx>
            <c:v>Ticks</c:v>
          </c:tx>
          <c:spPr>
            <a:gradFill flip="none" rotWithShape="1">
              <a:gsLst>
                <a:gs pos="0">
                  <a:schemeClr val="accent4">
                    <a:lumMod val="50000"/>
                  </a:schemeClr>
                </a:gs>
                <a:gs pos="85000">
                  <a:srgbClr val="FFFF00"/>
                </a:gs>
              </a:gsLst>
              <a:lin ang="16200000" scaled="1"/>
              <a:tileRect/>
            </a:gradFill>
            <a:ln w="57150">
              <a:solidFill>
                <a:schemeClr val="tx1"/>
              </a:solidFill>
            </a:ln>
          </c:spPr>
          <c:dPt>
            <c:idx val="0"/>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01-EAE0-4E4C-A2AC-C35D54D7FEC7}"/>
              </c:ext>
            </c:extLst>
          </c:dPt>
          <c:dPt>
            <c:idx val="1"/>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03-EAE0-4E4C-A2AC-C35D54D7FEC7}"/>
              </c:ext>
            </c:extLst>
          </c:dPt>
          <c:dPt>
            <c:idx val="2"/>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05-EAE0-4E4C-A2AC-C35D54D7FEC7}"/>
              </c:ext>
            </c:extLst>
          </c:dPt>
          <c:dPt>
            <c:idx val="3"/>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07-EAE0-4E4C-A2AC-C35D54D7FEC7}"/>
              </c:ext>
            </c:extLst>
          </c:dPt>
          <c:dPt>
            <c:idx val="4"/>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09-EAE0-4E4C-A2AC-C35D54D7FEC7}"/>
              </c:ext>
            </c:extLst>
          </c:dPt>
          <c:dPt>
            <c:idx val="5"/>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0B-EAE0-4E4C-A2AC-C35D54D7FEC7}"/>
              </c:ext>
            </c:extLst>
          </c:dPt>
          <c:dPt>
            <c:idx val="6"/>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0D-EAE0-4E4C-A2AC-C35D54D7FEC7}"/>
              </c:ext>
            </c:extLst>
          </c:dPt>
          <c:dPt>
            <c:idx val="7"/>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0F-EAE0-4E4C-A2AC-C35D54D7FEC7}"/>
              </c:ext>
            </c:extLst>
          </c:dPt>
          <c:dPt>
            <c:idx val="8"/>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11-EAE0-4E4C-A2AC-C35D54D7FEC7}"/>
              </c:ext>
            </c:extLst>
          </c:dPt>
          <c:dPt>
            <c:idx val="9"/>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13-EAE0-4E4C-A2AC-C35D54D7FEC7}"/>
              </c:ext>
            </c:extLst>
          </c:dPt>
          <c:dPt>
            <c:idx val="10"/>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15-EAE0-4E4C-A2AC-C35D54D7FEC7}"/>
              </c:ext>
            </c:extLst>
          </c:dPt>
          <c:dPt>
            <c:idx val="11"/>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17-EAE0-4E4C-A2AC-C35D54D7FEC7}"/>
              </c:ext>
            </c:extLst>
          </c:dPt>
          <c:dPt>
            <c:idx val="12"/>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19-EAE0-4E4C-A2AC-C35D54D7FEC7}"/>
              </c:ext>
            </c:extLst>
          </c:dPt>
          <c:dPt>
            <c:idx val="13"/>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1B-EAE0-4E4C-A2AC-C35D54D7FEC7}"/>
              </c:ext>
            </c:extLst>
          </c:dPt>
          <c:dPt>
            <c:idx val="14"/>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1D-EAE0-4E4C-A2AC-C35D54D7FEC7}"/>
              </c:ext>
            </c:extLst>
          </c:dPt>
          <c:dPt>
            <c:idx val="15"/>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1F-EAE0-4E4C-A2AC-C35D54D7FEC7}"/>
              </c:ext>
            </c:extLst>
          </c:dPt>
          <c:dPt>
            <c:idx val="16"/>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21-EAE0-4E4C-A2AC-C35D54D7FEC7}"/>
              </c:ext>
            </c:extLst>
          </c:dPt>
          <c:dPt>
            <c:idx val="17"/>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23-EAE0-4E4C-A2AC-C35D54D7FEC7}"/>
              </c:ext>
            </c:extLst>
          </c:dPt>
          <c:dPt>
            <c:idx val="18"/>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25-EAE0-4E4C-A2AC-C35D54D7FEC7}"/>
              </c:ext>
            </c:extLst>
          </c:dPt>
          <c:dPt>
            <c:idx val="19"/>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27-EAE0-4E4C-A2AC-C35D54D7FEC7}"/>
              </c:ext>
            </c:extLst>
          </c:dPt>
          <c:dPt>
            <c:idx val="20"/>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29-EAE0-4E4C-A2AC-C35D54D7FEC7}"/>
              </c:ext>
            </c:extLst>
          </c:dPt>
          <c:dPt>
            <c:idx val="21"/>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2B-EAE0-4E4C-A2AC-C35D54D7FEC7}"/>
              </c:ext>
            </c:extLst>
          </c:dPt>
          <c:dPt>
            <c:idx val="22"/>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2D-EAE0-4E4C-A2AC-C35D54D7FEC7}"/>
              </c:ext>
            </c:extLst>
          </c:dPt>
          <c:dPt>
            <c:idx val="23"/>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2F-EAE0-4E4C-A2AC-C35D54D7FEC7}"/>
              </c:ext>
            </c:extLst>
          </c:dPt>
          <c:dPt>
            <c:idx val="24"/>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31-EAE0-4E4C-A2AC-C35D54D7FEC7}"/>
              </c:ext>
            </c:extLst>
          </c:dPt>
          <c:dPt>
            <c:idx val="25"/>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33-EAE0-4E4C-A2AC-C35D54D7FEC7}"/>
              </c:ext>
            </c:extLst>
          </c:dPt>
          <c:dPt>
            <c:idx val="26"/>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35-EAE0-4E4C-A2AC-C35D54D7FEC7}"/>
              </c:ext>
            </c:extLst>
          </c:dPt>
          <c:dPt>
            <c:idx val="27"/>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37-EAE0-4E4C-A2AC-C35D54D7FEC7}"/>
              </c:ext>
            </c:extLst>
          </c:dPt>
          <c:dPt>
            <c:idx val="28"/>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39-EAE0-4E4C-A2AC-C35D54D7FEC7}"/>
              </c:ext>
            </c:extLst>
          </c:dPt>
          <c:dPt>
            <c:idx val="29"/>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3B-EAE0-4E4C-A2AC-C35D54D7FEC7}"/>
              </c:ext>
            </c:extLst>
          </c:dPt>
          <c:dPt>
            <c:idx val="30"/>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3D-EAE0-4E4C-A2AC-C35D54D7FEC7}"/>
              </c:ext>
            </c:extLst>
          </c:dPt>
          <c:dPt>
            <c:idx val="31"/>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3F-EAE0-4E4C-A2AC-C35D54D7FEC7}"/>
              </c:ext>
            </c:extLst>
          </c:dPt>
          <c:dPt>
            <c:idx val="32"/>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41-EAE0-4E4C-A2AC-C35D54D7FEC7}"/>
              </c:ext>
            </c:extLst>
          </c:dPt>
          <c:dPt>
            <c:idx val="33"/>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43-EAE0-4E4C-A2AC-C35D54D7FEC7}"/>
              </c:ext>
            </c:extLst>
          </c:dPt>
          <c:dPt>
            <c:idx val="34"/>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45-EAE0-4E4C-A2AC-C35D54D7FEC7}"/>
              </c:ext>
            </c:extLst>
          </c:dPt>
          <c:dPt>
            <c:idx val="35"/>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47-EAE0-4E4C-A2AC-C35D54D7FEC7}"/>
              </c:ext>
            </c:extLst>
          </c:dPt>
          <c:dPt>
            <c:idx val="36"/>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49-EAE0-4E4C-A2AC-C35D54D7FEC7}"/>
              </c:ext>
            </c:extLst>
          </c:dPt>
          <c:dPt>
            <c:idx val="37"/>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4B-EAE0-4E4C-A2AC-C35D54D7FEC7}"/>
              </c:ext>
            </c:extLst>
          </c:dPt>
          <c:dPt>
            <c:idx val="38"/>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4D-EAE0-4E4C-A2AC-C35D54D7FEC7}"/>
              </c:ext>
            </c:extLst>
          </c:dPt>
          <c:dPt>
            <c:idx val="39"/>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4F-EAE0-4E4C-A2AC-C35D54D7FEC7}"/>
              </c:ext>
            </c:extLst>
          </c:dPt>
          <c:dPt>
            <c:idx val="40"/>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51-EAE0-4E4C-A2AC-C35D54D7FEC7}"/>
              </c:ext>
            </c:extLst>
          </c:dPt>
          <c:dPt>
            <c:idx val="41"/>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53-EAE0-4E4C-A2AC-C35D54D7FEC7}"/>
              </c:ext>
            </c:extLst>
          </c:dPt>
          <c:dPt>
            <c:idx val="42"/>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55-EAE0-4E4C-A2AC-C35D54D7FEC7}"/>
              </c:ext>
            </c:extLst>
          </c:dPt>
          <c:dPt>
            <c:idx val="43"/>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57-EAE0-4E4C-A2AC-C35D54D7FEC7}"/>
              </c:ext>
            </c:extLst>
          </c:dPt>
          <c:dPt>
            <c:idx val="44"/>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59-EAE0-4E4C-A2AC-C35D54D7FEC7}"/>
              </c:ext>
            </c:extLst>
          </c:dPt>
          <c:dPt>
            <c:idx val="45"/>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5B-EAE0-4E4C-A2AC-C35D54D7FEC7}"/>
              </c:ext>
            </c:extLst>
          </c:dPt>
          <c:dPt>
            <c:idx val="46"/>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5D-EAE0-4E4C-A2AC-C35D54D7FEC7}"/>
              </c:ext>
            </c:extLst>
          </c:dPt>
          <c:dPt>
            <c:idx val="47"/>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5F-EAE0-4E4C-A2AC-C35D54D7FEC7}"/>
              </c:ext>
            </c:extLst>
          </c:dPt>
          <c:dPt>
            <c:idx val="48"/>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61-EAE0-4E4C-A2AC-C35D54D7FEC7}"/>
              </c:ext>
            </c:extLst>
          </c:dPt>
          <c:dPt>
            <c:idx val="49"/>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63-EAE0-4E4C-A2AC-C35D54D7FEC7}"/>
              </c:ext>
            </c:extLst>
          </c:dPt>
          <c:dPt>
            <c:idx val="50"/>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65-EAE0-4E4C-A2AC-C35D54D7FEC7}"/>
              </c:ext>
            </c:extLst>
          </c:dPt>
          <c:dPt>
            <c:idx val="51"/>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67-EAE0-4E4C-A2AC-C35D54D7FEC7}"/>
              </c:ext>
            </c:extLst>
          </c:dPt>
          <c:dPt>
            <c:idx val="52"/>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69-EAE0-4E4C-A2AC-C35D54D7FEC7}"/>
              </c:ext>
            </c:extLst>
          </c:dPt>
          <c:dPt>
            <c:idx val="53"/>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6B-EAE0-4E4C-A2AC-C35D54D7FEC7}"/>
              </c:ext>
            </c:extLst>
          </c:dPt>
          <c:dPt>
            <c:idx val="54"/>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6D-EAE0-4E4C-A2AC-C35D54D7FEC7}"/>
              </c:ext>
            </c:extLst>
          </c:dPt>
          <c:dPt>
            <c:idx val="55"/>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6F-EAE0-4E4C-A2AC-C35D54D7FEC7}"/>
              </c:ext>
            </c:extLst>
          </c:dPt>
          <c:dPt>
            <c:idx val="56"/>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71-EAE0-4E4C-A2AC-C35D54D7FEC7}"/>
              </c:ext>
            </c:extLst>
          </c:dPt>
          <c:dPt>
            <c:idx val="57"/>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73-EAE0-4E4C-A2AC-C35D54D7FEC7}"/>
              </c:ext>
            </c:extLst>
          </c:dPt>
          <c:dPt>
            <c:idx val="58"/>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75-BC71-458D-A84B-213EC5594E8C}"/>
              </c:ext>
            </c:extLst>
          </c:dPt>
          <c:dPt>
            <c:idx val="59"/>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77-BC71-458D-A84B-213EC5594E8C}"/>
              </c:ext>
            </c:extLst>
          </c:dPt>
          <c:dPt>
            <c:idx val="60"/>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79-BC71-458D-A84B-213EC5594E8C}"/>
              </c:ext>
            </c:extLst>
          </c:dPt>
          <c:dPt>
            <c:idx val="61"/>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7B-BC71-458D-A84B-213EC5594E8C}"/>
              </c:ext>
            </c:extLst>
          </c:dPt>
          <c:dPt>
            <c:idx val="62"/>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7D-BC71-458D-A84B-213EC5594E8C}"/>
              </c:ext>
            </c:extLst>
          </c:dPt>
          <c:dPt>
            <c:idx val="63"/>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7F-BC71-458D-A84B-213EC5594E8C}"/>
              </c:ext>
            </c:extLst>
          </c:dPt>
          <c:dPt>
            <c:idx val="64"/>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81-BC71-458D-A84B-213EC5594E8C}"/>
              </c:ext>
            </c:extLst>
          </c:dPt>
          <c:dPt>
            <c:idx val="65"/>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83-BC71-458D-A84B-213EC5594E8C}"/>
              </c:ext>
            </c:extLst>
          </c:dPt>
          <c:dPt>
            <c:idx val="66"/>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85-BC71-458D-A84B-213EC5594E8C}"/>
              </c:ext>
            </c:extLst>
          </c:dPt>
          <c:dPt>
            <c:idx val="67"/>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87-BC71-458D-A84B-213EC5594E8C}"/>
              </c:ext>
            </c:extLst>
          </c:dPt>
          <c:dPt>
            <c:idx val="68"/>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89-BC71-458D-A84B-213EC5594E8C}"/>
              </c:ext>
            </c:extLst>
          </c:dPt>
          <c:dPt>
            <c:idx val="69"/>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8B-BC71-458D-A84B-213EC5594E8C}"/>
              </c:ext>
            </c:extLst>
          </c:dPt>
          <c:dPt>
            <c:idx val="70"/>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8D-BC71-458D-A84B-213EC5594E8C}"/>
              </c:ext>
            </c:extLst>
          </c:dPt>
          <c:dPt>
            <c:idx val="71"/>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8F-BC71-458D-A84B-213EC5594E8C}"/>
              </c:ext>
            </c:extLst>
          </c:dPt>
          <c:dPt>
            <c:idx val="72"/>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91-BC71-458D-A84B-213EC5594E8C}"/>
              </c:ext>
            </c:extLst>
          </c:dPt>
          <c:dPt>
            <c:idx val="73"/>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93-BC71-458D-A84B-213EC5594E8C}"/>
              </c:ext>
            </c:extLst>
          </c:dPt>
          <c:dPt>
            <c:idx val="74"/>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95-BC71-458D-A84B-213EC5594E8C}"/>
              </c:ext>
            </c:extLst>
          </c:dPt>
          <c:dPt>
            <c:idx val="75"/>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97-BC71-458D-A84B-213EC5594E8C}"/>
              </c:ext>
            </c:extLst>
          </c:dPt>
          <c:dPt>
            <c:idx val="76"/>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99-BC71-458D-A84B-213EC5594E8C}"/>
              </c:ext>
            </c:extLst>
          </c:dPt>
          <c:dPt>
            <c:idx val="77"/>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9B-BC71-458D-A84B-213EC5594E8C}"/>
              </c:ext>
            </c:extLst>
          </c:dPt>
          <c:dPt>
            <c:idx val="78"/>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9D-BC71-458D-A84B-213EC5594E8C}"/>
              </c:ext>
            </c:extLst>
          </c:dPt>
          <c:dPt>
            <c:idx val="79"/>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9F-BC71-458D-A84B-213EC5594E8C}"/>
              </c:ext>
            </c:extLst>
          </c:dPt>
          <c:dPt>
            <c:idx val="80"/>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A1-BC71-458D-A84B-213EC5594E8C}"/>
              </c:ext>
            </c:extLst>
          </c:dPt>
          <c:dPt>
            <c:idx val="81"/>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A3-BC71-458D-A84B-213EC5594E8C}"/>
              </c:ext>
            </c:extLst>
          </c:dPt>
          <c:dPt>
            <c:idx val="82"/>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A5-BC71-458D-A84B-213EC5594E8C}"/>
              </c:ext>
            </c:extLst>
          </c:dPt>
          <c:dPt>
            <c:idx val="83"/>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A7-BC71-458D-A84B-213EC5594E8C}"/>
              </c:ext>
            </c:extLst>
          </c:dPt>
          <c:dPt>
            <c:idx val="84"/>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A9-BC71-458D-A84B-213EC5594E8C}"/>
              </c:ext>
            </c:extLst>
          </c:dPt>
          <c:dPt>
            <c:idx val="85"/>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AB-BC71-458D-A84B-213EC5594E8C}"/>
              </c:ext>
            </c:extLst>
          </c:dPt>
          <c:dPt>
            <c:idx val="86"/>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AD-BC71-458D-A84B-213EC5594E8C}"/>
              </c:ext>
            </c:extLst>
          </c:dPt>
          <c:dPt>
            <c:idx val="87"/>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AF-BC71-458D-A84B-213EC5594E8C}"/>
              </c:ext>
            </c:extLst>
          </c:dPt>
          <c:dPt>
            <c:idx val="88"/>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B1-BC71-458D-A84B-213EC5594E8C}"/>
              </c:ext>
            </c:extLst>
          </c:dPt>
          <c:dPt>
            <c:idx val="89"/>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B3-BC71-458D-A84B-213EC5594E8C}"/>
              </c:ext>
            </c:extLst>
          </c:dPt>
          <c:dPt>
            <c:idx val="90"/>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B5-BC71-458D-A84B-213EC5594E8C}"/>
              </c:ext>
            </c:extLst>
          </c:dPt>
          <c:dPt>
            <c:idx val="91"/>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B7-BC71-458D-A84B-213EC5594E8C}"/>
              </c:ext>
            </c:extLst>
          </c:dPt>
          <c:dPt>
            <c:idx val="92"/>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B9-BC71-458D-A84B-213EC5594E8C}"/>
              </c:ext>
            </c:extLst>
          </c:dPt>
          <c:dPt>
            <c:idx val="93"/>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BB-BC71-458D-A84B-213EC5594E8C}"/>
              </c:ext>
            </c:extLst>
          </c:dPt>
          <c:dPt>
            <c:idx val="94"/>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BD-BC71-458D-A84B-213EC5594E8C}"/>
              </c:ext>
            </c:extLst>
          </c:dPt>
          <c:dPt>
            <c:idx val="95"/>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BF-BC71-458D-A84B-213EC5594E8C}"/>
              </c:ext>
            </c:extLst>
          </c:dPt>
          <c:dPt>
            <c:idx val="96"/>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C1-BC71-458D-A84B-213EC5594E8C}"/>
              </c:ext>
            </c:extLst>
          </c:dPt>
          <c:dPt>
            <c:idx val="97"/>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C3-BC71-458D-A84B-213EC5594E8C}"/>
              </c:ext>
            </c:extLst>
          </c:dPt>
          <c:dPt>
            <c:idx val="98"/>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C5-BC71-458D-A84B-213EC5594E8C}"/>
              </c:ext>
            </c:extLst>
          </c:dPt>
          <c:dPt>
            <c:idx val="99"/>
            <c:bubble3D val="0"/>
            <c:spPr>
              <a:gradFill flip="none" rotWithShape="1">
                <a:gsLst>
                  <a:gs pos="0">
                    <a:schemeClr val="accent4">
                      <a:lumMod val="50000"/>
                    </a:schemeClr>
                  </a:gs>
                  <a:gs pos="85000">
                    <a:srgbClr val="FFFF00"/>
                  </a:gs>
                </a:gsLst>
                <a:lin ang="16200000" scaled="1"/>
                <a:tileRect/>
              </a:gradFill>
              <a:ln w="57150">
                <a:solidFill>
                  <a:schemeClr val="tx1"/>
                </a:solidFill>
              </a:ln>
              <a:effectLst/>
            </c:spPr>
            <c:extLst>
              <c:ext xmlns:c16="http://schemas.microsoft.com/office/drawing/2014/chart" uri="{C3380CC4-5D6E-409C-BE32-E72D297353CC}">
                <c16:uniqueId val="{000000C7-BC71-458D-A84B-213EC5594E8C}"/>
              </c:ext>
            </c:extLst>
          </c:dPt>
          <c:val>
            <c:numLit>
              <c:formatCode>General</c:formatCode>
              <c:ptCount val="10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numLit>
          </c:val>
          <c:extLst>
            <c:ext xmlns:c16="http://schemas.microsoft.com/office/drawing/2014/chart" uri="{C3380CC4-5D6E-409C-BE32-E72D297353CC}">
              <c16:uniqueId val="{00000074-EAE0-4E4C-A2AC-C35D54D7FEC7}"/>
            </c:ext>
          </c:extLst>
        </c:ser>
        <c:dLbls>
          <c:showLegendKey val="0"/>
          <c:showVal val="0"/>
          <c:showCatName val="0"/>
          <c:showSerName val="0"/>
          <c:showPercent val="0"/>
          <c:showBubbleSize val="0"/>
          <c:showLeaderLines val="1"/>
        </c:dLbls>
        <c:firstSliceAng val="0"/>
        <c:holeSize val="75"/>
      </c:doughnutChart>
      <c:doughnutChart>
        <c:varyColors val="1"/>
        <c:ser>
          <c:idx val="1"/>
          <c:order val="1"/>
          <c:tx>
            <c:v>Percentage</c:v>
          </c:tx>
          <c:spPr>
            <a:ln>
              <a:solidFill>
                <a:schemeClr val="tx1"/>
              </a:solidFill>
            </a:ln>
          </c:spPr>
          <c:dPt>
            <c:idx val="0"/>
            <c:bubble3D val="0"/>
            <c:spPr>
              <a:noFill/>
              <a:ln w="19050">
                <a:solidFill>
                  <a:schemeClr val="tx1"/>
                </a:solidFill>
              </a:ln>
              <a:effectLst/>
            </c:spPr>
            <c:extLst>
              <c:ext xmlns:c16="http://schemas.microsoft.com/office/drawing/2014/chart" uri="{C3380CC4-5D6E-409C-BE32-E72D297353CC}">
                <c16:uniqueId val="{00000076-EAE0-4E4C-A2AC-C35D54D7FEC7}"/>
              </c:ext>
            </c:extLst>
          </c:dPt>
          <c:dPt>
            <c:idx val="1"/>
            <c:bubble3D val="0"/>
            <c:spPr>
              <a:solidFill>
                <a:schemeClr val="tx1">
                  <a:alpha val="86000"/>
                </a:schemeClr>
              </a:solidFill>
              <a:ln w="19050">
                <a:solidFill>
                  <a:schemeClr val="tx1"/>
                </a:solidFill>
              </a:ln>
              <a:effectLst/>
            </c:spPr>
            <c:extLst>
              <c:ext xmlns:c16="http://schemas.microsoft.com/office/drawing/2014/chart" uri="{C3380CC4-5D6E-409C-BE32-E72D297353CC}">
                <c16:uniqueId val="{00000078-EAE0-4E4C-A2AC-C35D54D7FEC7}"/>
              </c:ext>
            </c:extLst>
          </c:dPt>
          <c:val>
            <c:numRef>
              <c:f>Tables!$S$2:$T$2</c:f>
              <c:numCache>
                <c:formatCode>0%</c:formatCode>
                <c:ptCount val="2"/>
                <c:pt idx="0">
                  <c:v>0.90737954742439886</c:v>
                </c:pt>
                <c:pt idx="1">
                  <c:v>9.2620452575601142E-2</c:v>
                </c:pt>
              </c:numCache>
            </c:numRef>
          </c:val>
          <c:extLst>
            <c:ext xmlns:c16="http://schemas.microsoft.com/office/drawing/2014/chart" uri="{C3380CC4-5D6E-409C-BE32-E72D297353CC}">
              <c16:uniqueId val="{00000079-EAE0-4E4C-A2AC-C35D54D7FEC7}"/>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[Financial Statistics Dashboard Systems.xlsx]Tables!PivotTable3</c:name>
    <c:fmtId val="6"/>
  </c:pivotSource>
  <c:chart>
    <c:autoTitleDeleted val="0"/>
    <c:pivotFmts>
      <c:pivotFmt>
        <c:idx val="0"/>
        <c:spPr>
          <a:solidFill>
            <a:schemeClr val="accent1"/>
          </a:solidFill>
          <a:ln w="19050" cap="rnd">
            <a:solidFill>
              <a:schemeClr val="accent4"/>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gradFill flip="none" rotWithShape="1">
            <a:gsLst>
              <a:gs pos="52000">
                <a:schemeClr val="accent4"/>
              </a:gs>
              <a:gs pos="100000">
                <a:schemeClr val="tx1"/>
              </a:gs>
            </a:gsLst>
            <a:lin ang="5400000" scaled="1"/>
            <a:tileRect/>
          </a:gra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cap="rnd">
            <a:solidFill>
              <a:schemeClr val="accent4"/>
            </a:solidFill>
            <a:round/>
          </a:ln>
          <a:effectLst/>
        </c:spPr>
        <c:marker>
          <c:symbol val="none"/>
        </c:marker>
      </c:pivotFmt>
      <c:pivotFmt>
        <c:idx val="3"/>
        <c:spPr>
          <a:gradFill flip="none" rotWithShape="1">
            <a:gsLst>
              <a:gs pos="52000">
                <a:schemeClr val="accent4"/>
              </a:gs>
              <a:gs pos="100000">
                <a:schemeClr val="tx1"/>
              </a:gs>
            </a:gsLst>
            <a:lin ang="5400000" scaled="1"/>
            <a:tileRect/>
          </a:gra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w="19050" cap="rnd">
            <a:solidFill>
              <a:schemeClr val="accent4"/>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gradFill flip="none" rotWithShape="1">
            <a:gsLst>
              <a:gs pos="22000">
                <a:schemeClr val="accent4">
                  <a:lumMod val="75000"/>
                </a:schemeClr>
              </a:gs>
              <a:gs pos="87000">
                <a:schemeClr val="tx1"/>
              </a:gs>
            </a:gsLst>
            <a:lin ang="5400000" scaled="1"/>
            <a:tileRect/>
          </a:gra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ln w="19050" cap="rnd">
            <a:solidFill>
              <a:schemeClr val="accent4"/>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9.9509327186990079E-4"/>
          <c:y val="0"/>
          <c:w val="0.99356250372555832"/>
          <c:h val="0.82543628089654264"/>
        </c:manualLayout>
      </c:layout>
      <c:areaChart>
        <c:grouping val="standard"/>
        <c:varyColors val="0"/>
        <c:ser>
          <c:idx val="1"/>
          <c:order val="1"/>
          <c:tx>
            <c:strRef>
              <c:f>Tables!$X$1</c:f>
              <c:strCache>
                <c:ptCount val="1"/>
                <c:pt idx="0">
                  <c:v>Sum of Income2</c:v>
                </c:pt>
              </c:strCache>
            </c:strRef>
          </c:tx>
          <c:spPr>
            <a:gradFill flip="none" rotWithShape="1">
              <a:gsLst>
                <a:gs pos="22000">
                  <a:schemeClr val="accent4">
                    <a:lumMod val="75000"/>
                  </a:schemeClr>
                </a:gs>
                <a:gs pos="87000">
                  <a:schemeClr val="tx1"/>
                </a:gs>
              </a:gsLst>
              <a:lin ang="5400000" scaled="1"/>
              <a:tileRect/>
            </a:gradFill>
            <a:ln>
              <a:noFill/>
            </a:ln>
            <a:effectLst/>
          </c:spPr>
          <c:cat>
            <c:strRef>
              <c:f>Tables!$V$2:$V$14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Tables!$X$2:$X$14</c:f>
              <c:numCache>
                <c:formatCode>_-[$$-409]* #,##0_ ;_-[$$-409]* \-#,##0\ ;_-[$$-409]* "-"??_ ;_-@_ </c:formatCode>
                <c:ptCount val="12"/>
                <c:pt idx="0">
                  <c:v>84834.150000000009</c:v>
                </c:pt>
                <c:pt idx="1">
                  <c:v>69174.600000000006</c:v>
                </c:pt>
                <c:pt idx="2">
                  <c:v>65640.5</c:v>
                </c:pt>
                <c:pt idx="3">
                  <c:v>66260.899999999994</c:v>
                </c:pt>
                <c:pt idx="4">
                  <c:v>66211.200000000012</c:v>
                </c:pt>
                <c:pt idx="5">
                  <c:v>63731.1</c:v>
                </c:pt>
                <c:pt idx="6">
                  <c:v>68530.300000000017</c:v>
                </c:pt>
                <c:pt idx="7">
                  <c:v>66394.8</c:v>
                </c:pt>
                <c:pt idx="8">
                  <c:v>65884.800000000003</c:v>
                </c:pt>
                <c:pt idx="9">
                  <c:v>64694.8</c:v>
                </c:pt>
                <c:pt idx="10">
                  <c:v>68730.300000000017</c:v>
                </c:pt>
                <c:pt idx="11">
                  <c:v>65584.800000000003</c:v>
                </c:pt>
              </c:numCache>
            </c:numRef>
          </c:val>
          <c:extLst>
            <c:ext xmlns:c16="http://schemas.microsoft.com/office/drawing/2014/chart" uri="{C3380CC4-5D6E-409C-BE32-E72D297353CC}">
              <c16:uniqueId val="{00000000-37A0-414A-96C3-B0B1D25F2219}"/>
            </c:ext>
          </c:extLst>
        </c:ser>
        <c:dLbls>
          <c:showLegendKey val="0"/>
          <c:showVal val="0"/>
          <c:showCatName val="0"/>
          <c:showSerName val="0"/>
          <c:showPercent val="0"/>
          <c:showBubbleSize val="0"/>
        </c:dLbls>
        <c:axId val="588798191"/>
        <c:axId val="562501423"/>
      </c:areaChart>
      <c:lineChart>
        <c:grouping val="standard"/>
        <c:varyColors val="0"/>
        <c:ser>
          <c:idx val="0"/>
          <c:order val="0"/>
          <c:tx>
            <c:strRef>
              <c:f>Tables!$W$1</c:f>
              <c:strCache>
                <c:ptCount val="1"/>
                <c:pt idx="0">
                  <c:v>Sum of Income</c:v>
                </c:pt>
              </c:strCache>
            </c:strRef>
          </c:tx>
          <c:spPr>
            <a:ln w="19050" cap="rnd">
              <a:solidFill>
                <a:schemeClr val="accent4"/>
              </a:solidFill>
              <a:round/>
            </a:ln>
            <a:effectLst/>
          </c:spPr>
          <c:marker>
            <c:symbol val="none"/>
          </c:marker>
          <c:cat>
            <c:strRef>
              <c:f>Tables!$V$2:$V$14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Tables!$W$2:$W$14</c:f>
              <c:numCache>
                <c:formatCode>_-[$$-409]* #,##0_ ;_-[$$-409]* \-#,##0\ ;_-[$$-409]* "-"??_ ;_-@_ </c:formatCode>
                <c:ptCount val="12"/>
                <c:pt idx="0">
                  <c:v>84834.150000000009</c:v>
                </c:pt>
                <c:pt idx="1">
                  <c:v>69174.600000000006</c:v>
                </c:pt>
                <c:pt idx="2">
                  <c:v>65640.5</c:v>
                </c:pt>
                <c:pt idx="3">
                  <c:v>66260.899999999994</c:v>
                </c:pt>
                <c:pt idx="4">
                  <c:v>66211.200000000012</c:v>
                </c:pt>
                <c:pt idx="5">
                  <c:v>63731.1</c:v>
                </c:pt>
                <c:pt idx="6">
                  <c:v>68530.300000000017</c:v>
                </c:pt>
                <c:pt idx="7">
                  <c:v>66394.8</c:v>
                </c:pt>
                <c:pt idx="8">
                  <c:v>65884.800000000003</c:v>
                </c:pt>
                <c:pt idx="9">
                  <c:v>64694.8</c:v>
                </c:pt>
                <c:pt idx="10">
                  <c:v>68730.300000000017</c:v>
                </c:pt>
                <c:pt idx="11">
                  <c:v>65584.800000000003</c:v>
                </c:pt>
              </c:numCache>
            </c:numRef>
          </c:val>
          <c:smooth val="0"/>
          <c:extLst>
            <c:ext xmlns:c16="http://schemas.microsoft.com/office/drawing/2014/chart" uri="{C3380CC4-5D6E-409C-BE32-E72D297353CC}">
              <c16:uniqueId val="{00000001-37A0-414A-96C3-B0B1D25F2219}"/>
            </c:ext>
          </c:extLst>
        </c:ser>
        <c:dLbls>
          <c:showLegendKey val="0"/>
          <c:showVal val="0"/>
          <c:showCatName val="0"/>
          <c:showSerName val="0"/>
          <c:showPercent val="0"/>
          <c:showBubbleSize val="0"/>
        </c:dLbls>
        <c:marker val="1"/>
        <c:smooth val="0"/>
        <c:axId val="588798191"/>
        <c:axId val="562501423"/>
      </c:lineChart>
      <c:catAx>
        <c:axId val="588798191"/>
        <c:scaling>
          <c:orientation val="minMax"/>
        </c:scaling>
        <c:delete val="0"/>
        <c:axPos val="b"/>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2501423"/>
        <c:crosses val="autoZero"/>
        <c:auto val="1"/>
        <c:lblAlgn val="ctr"/>
        <c:lblOffset val="100"/>
        <c:noMultiLvlLbl val="0"/>
      </c:catAx>
      <c:valAx>
        <c:axId val="562501423"/>
        <c:scaling>
          <c:orientation val="minMax"/>
        </c:scaling>
        <c:delete val="1"/>
        <c:axPos val="l"/>
        <c:numFmt formatCode="_-[$$-409]* #,##0_ ;_-[$$-409]* \-#,##0\ ;_-[$$-409]* &quot;-&quot;??_ ;_-@_ " sourceLinked="1"/>
        <c:majorTickMark val="none"/>
        <c:minorTickMark val="none"/>
        <c:tickLblPos val="nextTo"/>
        <c:crossAx val="588798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0"/>
        <c:ser>
          <c:idx val="0"/>
          <c:order val="0"/>
          <c:spPr>
            <a:solidFill>
              <a:schemeClr val="accent4">
                <a:alpha val="74000"/>
              </a:schemeClr>
            </a:solidFill>
            <a:ln w="19050">
              <a:solidFill>
                <a:schemeClr val="tx1"/>
              </a:solidFill>
            </a:ln>
            <a:effectLst/>
          </c:spPr>
          <c:dPt>
            <c:idx val="0"/>
            <c:bubble3D val="0"/>
            <c:spPr>
              <a:solidFill>
                <a:schemeClr val="accent4">
                  <a:alpha val="74000"/>
                </a:schemeClr>
              </a:solidFill>
              <a:ln w="19050">
                <a:solidFill>
                  <a:schemeClr val="tx1"/>
                </a:solidFill>
              </a:ln>
              <a:effectLst/>
            </c:spPr>
            <c:extLst>
              <c:ext xmlns:c16="http://schemas.microsoft.com/office/drawing/2014/chart" uri="{C3380CC4-5D6E-409C-BE32-E72D297353CC}">
                <c16:uniqueId val="{00000001-7280-4A6B-A65F-595617C4B0E8}"/>
              </c:ext>
            </c:extLst>
          </c:dPt>
          <c:dPt>
            <c:idx val="1"/>
            <c:bubble3D val="0"/>
            <c:spPr>
              <a:solidFill>
                <a:schemeClr val="accent4">
                  <a:alpha val="74000"/>
                </a:schemeClr>
              </a:solidFill>
              <a:ln w="19050">
                <a:solidFill>
                  <a:schemeClr val="tx1"/>
                </a:solidFill>
              </a:ln>
              <a:effectLst/>
            </c:spPr>
            <c:extLst>
              <c:ext xmlns:c16="http://schemas.microsoft.com/office/drawing/2014/chart" uri="{C3380CC4-5D6E-409C-BE32-E72D297353CC}">
                <c16:uniqueId val="{00000003-7280-4A6B-A65F-595617C4B0E8}"/>
              </c:ext>
            </c:extLst>
          </c:dPt>
          <c:dPt>
            <c:idx val="2"/>
            <c:bubble3D val="0"/>
            <c:spPr>
              <a:solidFill>
                <a:schemeClr val="accent4">
                  <a:alpha val="74000"/>
                </a:schemeClr>
              </a:solidFill>
              <a:ln w="19050">
                <a:solidFill>
                  <a:schemeClr val="tx1"/>
                </a:solidFill>
              </a:ln>
              <a:effectLst/>
            </c:spPr>
            <c:extLst>
              <c:ext xmlns:c16="http://schemas.microsoft.com/office/drawing/2014/chart" uri="{C3380CC4-5D6E-409C-BE32-E72D297353CC}">
                <c16:uniqueId val="{00000005-7280-4A6B-A65F-595617C4B0E8}"/>
              </c:ext>
            </c:extLst>
          </c:dPt>
          <c:dPt>
            <c:idx val="3"/>
            <c:bubble3D val="0"/>
            <c:spPr>
              <a:solidFill>
                <a:schemeClr val="accent4">
                  <a:alpha val="74000"/>
                </a:schemeClr>
              </a:solidFill>
              <a:ln w="19050">
                <a:solidFill>
                  <a:schemeClr val="tx1"/>
                </a:solidFill>
              </a:ln>
              <a:effectLst/>
            </c:spPr>
            <c:extLst>
              <c:ext xmlns:c16="http://schemas.microsoft.com/office/drawing/2014/chart" uri="{C3380CC4-5D6E-409C-BE32-E72D297353CC}">
                <c16:uniqueId val="{00000007-7280-4A6B-A65F-595617C4B0E8}"/>
              </c:ext>
            </c:extLst>
          </c:dPt>
          <c:dPt>
            <c:idx val="4"/>
            <c:bubble3D val="0"/>
            <c:spPr>
              <a:solidFill>
                <a:schemeClr val="accent4">
                  <a:alpha val="74000"/>
                </a:schemeClr>
              </a:solidFill>
              <a:ln w="19050">
                <a:solidFill>
                  <a:schemeClr val="tx1"/>
                </a:solidFill>
              </a:ln>
              <a:effectLst/>
            </c:spPr>
            <c:extLst>
              <c:ext xmlns:c16="http://schemas.microsoft.com/office/drawing/2014/chart" uri="{C3380CC4-5D6E-409C-BE32-E72D297353CC}">
                <c16:uniqueId val="{00000009-7280-4A6B-A65F-595617C4B0E8}"/>
              </c:ext>
            </c:extLst>
          </c:dPt>
          <c:dPt>
            <c:idx val="5"/>
            <c:bubble3D val="0"/>
            <c:spPr>
              <a:solidFill>
                <a:schemeClr val="accent4">
                  <a:alpha val="74000"/>
                </a:schemeClr>
              </a:solidFill>
              <a:ln w="19050">
                <a:solidFill>
                  <a:schemeClr val="tx1"/>
                </a:solidFill>
              </a:ln>
              <a:effectLst/>
            </c:spPr>
            <c:extLst>
              <c:ext xmlns:c16="http://schemas.microsoft.com/office/drawing/2014/chart" uri="{C3380CC4-5D6E-409C-BE32-E72D297353CC}">
                <c16:uniqueId val="{0000000B-7280-4A6B-A65F-595617C4B0E8}"/>
              </c:ext>
            </c:extLst>
          </c:dPt>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mn-lt"/>
                    <a:ea typeface="+mn-ea"/>
                    <a:cs typeface="+mn-cs"/>
                  </a:defRPr>
                </a:pPr>
                <a:endParaRPr lang="en-US"/>
              </a:p>
            </c:txPr>
            <c:dLblPos val="bestFit"/>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Tables!$G$2:$G$7</c:f>
              <c:strCache>
                <c:ptCount val="6"/>
                <c:pt idx="0">
                  <c:v>Usage fees</c:v>
                </c:pt>
                <c:pt idx="1">
                  <c:v>Subscription</c:v>
                </c:pt>
                <c:pt idx="2">
                  <c:v>Rental</c:v>
                </c:pt>
                <c:pt idx="3">
                  <c:v>Licensing</c:v>
                </c:pt>
                <c:pt idx="4">
                  <c:v>Asset sale</c:v>
                </c:pt>
                <c:pt idx="5">
                  <c:v>Advertising</c:v>
                </c:pt>
              </c:strCache>
            </c:strRef>
          </c:cat>
          <c:val>
            <c:numRef>
              <c:f>Tables!$M$2:$M$7</c:f>
              <c:numCache>
                <c:formatCode>_(* #,##0_);_(* \(#,##0\);_(* "-"??_);_(@_)</c:formatCode>
                <c:ptCount val="6"/>
                <c:pt idx="0">
                  <c:v>11813</c:v>
                </c:pt>
                <c:pt idx="1">
                  <c:v>13133</c:v>
                </c:pt>
                <c:pt idx="2">
                  <c:v>16440</c:v>
                </c:pt>
                <c:pt idx="3">
                  <c:v>70772</c:v>
                </c:pt>
                <c:pt idx="4">
                  <c:v>27</c:v>
                </c:pt>
                <c:pt idx="5">
                  <c:v>2843</c:v>
                </c:pt>
              </c:numCache>
            </c:numRef>
          </c:val>
          <c:extLst>
            <c:ext xmlns:c16="http://schemas.microsoft.com/office/drawing/2014/chart" uri="{C3380CC4-5D6E-409C-BE32-E72D297353CC}">
              <c16:uniqueId val="{0000000C-7280-4A6B-A65F-595617C4B0E8}"/>
            </c:ext>
          </c:extLst>
        </c:ser>
        <c:dLbls>
          <c:dLblPos val="outEnd"/>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[Financial Statistics Dashboard Systems.xlsx]Tables!PivotTable8</c:name>
    <c:fmtId val="21"/>
  </c:pivotSource>
  <c:chart>
    <c:autoTitleDeleted val="0"/>
    <c:pivotFmts>
      <c:pivotFmt>
        <c:idx val="0"/>
        <c:spPr>
          <a:solidFill>
            <a:schemeClr val="accent4">
              <a:lumMod val="20000"/>
              <a:lumOff val="80000"/>
            </a:schemeClr>
          </a:solidFill>
          <a:ln w="19050">
            <a:solidFill>
              <a:schemeClr val="lt1"/>
            </a:solidFill>
          </a:ln>
          <a:effectLst/>
        </c:spPr>
        <c:marker>
          <c:symbol val="none"/>
        </c:marker>
        <c:dLbl>
          <c:idx val="0"/>
          <c:delete val="1"/>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delete val="1"/>
          <c:extLst>
            <c:ext xmlns:c15="http://schemas.microsoft.com/office/drawing/2012/chart" uri="{CE6537A1-D6FC-4f65-9D91-7224C49458BB}"/>
          </c:extLst>
        </c:dLbl>
      </c:pivotFmt>
      <c:pivotFmt>
        <c:idx val="2"/>
        <c:spPr>
          <a:solidFill>
            <a:schemeClr val="accent4">
              <a:lumMod val="20000"/>
              <a:lumOff val="80000"/>
            </a:schemeClr>
          </a:solidFill>
          <a:ln w="19050">
            <a:solidFill>
              <a:schemeClr val="lt1"/>
            </a:solidFill>
          </a:ln>
          <a:effectLst/>
        </c:spPr>
      </c:pivotFmt>
      <c:pivotFmt>
        <c:idx val="3"/>
        <c:spPr>
          <a:solidFill>
            <a:schemeClr val="accent4"/>
          </a:solidFill>
          <a:ln w="19050">
            <a:solidFill>
              <a:schemeClr val="lt1"/>
            </a:solidFill>
          </a:ln>
          <a:effectLst/>
        </c:spPr>
      </c:pivotFmt>
      <c:pivotFmt>
        <c:idx val="4"/>
        <c:spPr>
          <a:solidFill>
            <a:schemeClr val="accent4"/>
          </a:solidFill>
          <a:ln w="19050">
            <a:solidFill>
              <a:schemeClr val="lt1"/>
            </a:solidFill>
          </a:ln>
          <a:effectLst/>
        </c:spPr>
      </c:pivotFmt>
      <c:pivotFmt>
        <c:idx val="5"/>
        <c:spPr>
          <a:solidFill>
            <a:schemeClr val="accent4">
              <a:lumMod val="20000"/>
              <a:lumOff val="80000"/>
            </a:schemeClr>
          </a:solidFill>
          <a:ln w="19050">
            <a:solidFill>
              <a:schemeClr val="lt1"/>
            </a:solidFill>
          </a:ln>
          <a:effectLst/>
        </c:spPr>
        <c:marker>
          <c:symbol val="none"/>
        </c:marker>
        <c:dLbl>
          <c:idx val="0"/>
          <c:delete val="1"/>
          <c:extLst>
            <c:ext xmlns:c15="http://schemas.microsoft.com/office/drawing/2012/chart" uri="{CE6537A1-D6FC-4f65-9D91-7224C49458BB}"/>
          </c:extLst>
        </c:dLbl>
      </c:pivotFmt>
      <c:pivotFmt>
        <c:idx val="6"/>
        <c:spPr>
          <a:solidFill>
            <a:schemeClr val="accent4"/>
          </a:solidFill>
          <a:ln w="19050">
            <a:solidFill>
              <a:schemeClr val="lt1"/>
            </a:solidFill>
          </a:ln>
          <a:effectLst/>
        </c:spPr>
      </c:pivotFmt>
      <c:pivotFmt>
        <c:idx val="7"/>
        <c:spPr>
          <a:solidFill>
            <a:schemeClr val="accent4">
              <a:lumMod val="20000"/>
              <a:lumOff val="80000"/>
            </a:schemeClr>
          </a:solidFill>
          <a:ln w="19050">
            <a:solidFill>
              <a:schemeClr val="lt1"/>
            </a:solidFill>
          </a:ln>
          <a:effectLst/>
        </c:spPr>
      </c:pivotFmt>
      <c:pivotFmt>
        <c:idx val="8"/>
        <c:spPr>
          <a:solidFill>
            <a:schemeClr val="accent1"/>
          </a:solidFill>
          <a:ln w="19050">
            <a:solidFill>
              <a:schemeClr val="lt1"/>
            </a:solidFill>
          </a:ln>
          <a:effectLst/>
        </c:spPr>
        <c:marker>
          <c:symbol val="none"/>
        </c:marker>
        <c:dLbl>
          <c:idx val="0"/>
          <c:delete val="1"/>
          <c:extLst>
            <c:ext xmlns:c15="http://schemas.microsoft.com/office/drawing/2012/chart" uri="{CE6537A1-D6FC-4f65-9D91-7224C49458BB}"/>
          </c:extLst>
        </c:dLbl>
      </c:pivotFmt>
      <c:pivotFmt>
        <c:idx val="9"/>
        <c:spPr>
          <a:solidFill>
            <a:schemeClr val="accent4"/>
          </a:solidFill>
          <a:ln w="19050">
            <a:solidFill>
              <a:schemeClr val="lt1"/>
            </a:solidFill>
          </a:ln>
          <a:effectLst/>
        </c:spPr>
      </c:pivotFmt>
      <c:pivotFmt>
        <c:idx val="10"/>
        <c:spPr>
          <a:solidFill>
            <a:schemeClr val="accent4">
              <a:lumMod val="20000"/>
              <a:lumOff val="80000"/>
            </a:schemeClr>
          </a:solidFill>
          <a:ln w="19050">
            <a:solidFill>
              <a:schemeClr val="lt1"/>
            </a:solidFill>
          </a:ln>
          <a:effectLst/>
        </c:spPr>
      </c:pivotFmt>
      <c:pivotFmt>
        <c:idx val="11"/>
        <c:spPr>
          <a:solidFill>
            <a:schemeClr val="accent4">
              <a:lumMod val="20000"/>
              <a:lumOff val="80000"/>
            </a:schemeClr>
          </a:solidFill>
          <a:ln w="38100">
            <a:solidFill>
              <a:srgbClr val="460000"/>
            </a:solidFill>
          </a:ln>
        </c:spPr>
        <c:marker>
          <c:symbol val="none"/>
        </c:marker>
        <c:dLbl>
          <c:idx val="0"/>
          <c:delete val="1"/>
          <c:extLst>
            <c:ext xmlns:c15="http://schemas.microsoft.com/office/drawing/2012/chart" uri="{CE6537A1-D6FC-4f65-9D91-7224C49458BB}"/>
          </c:extLst>
        </c:dLbl>
      </c:pivotFmt>
      <c:pivotFmt>
        <c:idx val="12"/>
        <c:spPr>
          <a:solidFill>
            <a:schemeClr val="accent4"/>
          </a:solidFill>
          <a:ln w="38100">
            <a:solidFill>
              <a:srgbClr val="460000"/>
            </a:solidFill>
          </a:ln>
          <a:effectLst/>
        </c:spPr>
      </c:pivotFmt>
      <c:pivotFmt>
        <c:idx val="13"/>
        <c:spPr>
          <a:solidFill>
            <a:schemeClr val="accent4">
              <a:lumMod val="20000"/>
              <a:lumOff val="80000"/>
            </a:schemeClr>
          </a:solidFill>
          <a:ln w="38100">
            <a:solidFill>
              <a:srgbClr val="460000"/>
            </a:solidFill>
          </a:ln>
          <a:effectLst/>
        </c:spPr>
      </c:pivotFmt>
      <c:pivotFmt>
        <c:idx val="14"/>
        <c:spPr>
          <a:ln w="38100">
            <a:solidFill>
              <a:srgbClr val="460000"/>
            </a:solidFill>
          </a:ln>
        </c:spPr>
        <c:marker>
          <c:symbol val="none"/>
        </c:marker>
        <c:dLbl>
          <c:idx val="0"/>
          <c:delete val="1"/>
          <c:extLst>
            <c:ext xmlns:c15="http://schemas.microsoft.com/office/drawing/2012/chart" uri="{CE6537A1-D6FC-4f65-9D91-7224C49458BB}"/>
          </c:extLst>
        </c:dLbl>
      </c:pivotFmt>
      <c:pivotFmt>
        <c:idx val="15"/>
        <c:spPr>
          <a:solidFill>
            <a:schemeClr val="accent4"/>
          </a:solidFill>
          <a:ln w="38100">
            <a:solidFill>
              <a:srgbClr val="460000"/>
            </a:solidFill>
          </a:ln>
          <a:effectLst/>
        </c:spPr>
      </c:pivotFmt>
      <c:pivotFmt>
        <c:idx val="16"/>
        <c:spPr>
          <a:solidFill>
            <a:schemeClr val="accent4">
              <a:lumMod val="20000"/>
              <a:lumOff val="80000"/>
            </a:schemeClr>
          </a:solidFill>
          <a:ln w="38100">
            <a:solidFill>
              <a:srgbClr val="460000"/>
            </a:solidFill>
          </a:ln>
          <a:effectLst/>
        </c:spPr>
      </c:pivotFmt>
    </c:pivotFmts>
    <c:plotArea>
      <c:layout>
        <c:manualLayout>
          <c:layoutTarget val="inner"/>
          <c:xMode val="edge"/>
          <c:yMode val="edge"/>
          <c:x val="0.21880750877343147"/>
          <c:y val="0.15733116119105803"/>
          <c:w val="0.59833665903449462"/>
          <c:h val="0.64785374242012861"/>
        </c:manualLayout>
      </c:layout>
      <c:doughnutChart>
        <c:varyColors val="1"/>
        <c:ser>
          <c:idx val="0"/>
          <c:order val="0"/>
          <c:tx>
            <c:strRef>
              <c:f>Tables!$AF$1</c:f>
              <c:strCache>
                <c:ptCount val="1"/>
                <c:pt idx="0">
                  <c:v>Sum of Income</c:v>
                </c:pt>
              </c:strCache>
            </c:strRef>
          </c:tx>
          <c:spPr>
            <a:solidFill>
              <a:schemeClr val="accent4">
                <a:lumMod val="20000"/>
                <a:lumOff val="80000"/>
              </a:schemeClr>
            </a:solidFill>
            <a:ln w="38100">
              <a:solidFill>
                <a:srgbClr val="460000"/>
              </a:solidFill>
            </a:ln>
          </c:spPr>
          <c:dPt>
            <c:idx val="0"/>
            <c:bubble3D val="0"/>
            <c:spPr>
              <a:solidFill>
                <a:schemeClr val="accent4"/>
              </a:solidFill>
              <a:ln w="38100">
                <a:solidFill>
                  <a:srgbClr val="460000"/>
                </a:solidFill>
              </a:ln>
              <a:effectLst/>
            </c:spPr>
            <c:extLst>
              <c:ext xmlns:c16="http://schemas.microsoft.com/office/drawing/2014/chart" uri="{C3380CC4-5D6E-409C-BE32-E72D297353CC}">
                <c16:uniqueId val="{00000001-B59E-4A0B-96C0-60844DAD999E}"/>
              </c:ext>
            </c:extLst>
          </c:dPt>
          <c:dPt>
            <c:idx val="1"/>
            <c:bubble3D val="0"/>
            <c:spPr>
              <a:solidFill>
                <a:schemeClr val="accent4">
                  <a:lumMod val="20000"/>
                  <a:lumOff val="80000"/>
                </a:schemeClr>
              </a:solidFill>
              <a:ln w="38100">
                <a:solidFill>
                  <a:srgbClr val="460000"/>
                </a:solidFill>
              </a:ln>
              <a:effectLst/>
            </c:spPr>
            <c:extLst>
              <c:ext xmlns:c16="http://schemas.microsoft.com/office/drawing/2014/chart" uri="{C3380CC4-5D6E-409C-BE32-E72D297353CC}">
                <c16:uniqueId val="{00000003-B59E-4A0B-96C0-60844DAD999E}"/>
              </c:ext>
            </c:extLst>
          </c:dPt>
          <c:cat>
            <c:strRef>
              <c:f>Tables!$AE$2:$AE$4</c:f>
              <c:strCache>
                <c:ptCount val="2"/>
                <c:pt idx="0">
                  <c:v>B2B</c:v>
                </c:pt>
                <c:pt idx="1">
                  <c:v>B2C</c:v>
                </c:pt>
              </c:strCache>
            </c:strRef>
          </c:cat>
          <c:val>
            <c:numRef>
              <c:f>Tables!$AF$2:$AF$4</c:f>
              <c:numCache>
                <c:formatCode>_-[$$-409]* #,##0_ ;_-[$$-409]* \-#,##0\ ;_-[$$-409]* "-"??_ ;_-@_ </c:formatCode>
                <c:ptCount val="2"/>
                <c:pt idx="0">
                  <c:v>487338.24999999988</c:v>
                </c:pt>
                <c:pt idx="1">
                  <c:v>328334</c:v>
                </c:pt>
              </c:numCache>
            </c:numRef>
          </c:val>
          <c:extLst>
            <c:ext xmlns:c16="http://schemas.microsoft.com/office/drawing/2014/chart" uri="{C3380CC4-5D6E-409C-BE32-E72D297353CC}">
              <c16:uniqueId val="{00000004-B59E-4A0B-96C0-60844DAD999E}"/>
            </c:ext>
          </c:extLst>
        </c:ser>
        <c:ser>
          <c:idx val="1"/>
          <c:order val="1"/>
          <c:tx>
            <c:strRef>
              <c:f>Tables!$AG$1</c:f>
              <c:strCache>
                <c:ptCount val="1"/>
                <c:pt idx="0">
                  <c:v>Sum of Income2</c:v>
                </c:pt>
              </c:strCache>
            </c:strRef>
          </c:tx>
          <c:spPr>
            <a:ln w="38100">
              <a:solidFill>
                <a:srgbClr val="460000"/>
              </a:solidFill>
            </a:ln>
          </c:spPr>
          <c:dPt>
            <c:idx val="0"/>
            <c:bubble3D val="0"/>
            <c:spPr>
              <a:solidFill>
                <a:schemeClr val="accent4"/>
              </a:solidFill>
              <a:ln w="38100">
                <a:solidFill>
                  <a:srgbClr val="460000"/>
                </a:solidFill>
              </a:ln>
              <a:effectLst/>
            </c:spPr>
            <c:extLst>
              <c:ext xmlns:c16="http://schemas.microsoft.com/office/drawing/2014/chart" uri="{C3380CC4-5D6E-409C-BE32-E72D297353CC}">
                <c16:uniqueId val="{00000006-B59E-4A0B-96C0-60844DAD999E}"/>
              </c:ext>
            </c:extLst>
          </c:dPt>
          <c:dPt>
            <c:idx val="1"/>
            <c:bubble3D val="0"/>
            <c:spPr>
              <a:solidFill>
                <a:schemeClr val="accent4">
                  <a:lumMod val="20000"/>
                  <a:lumOff val="80000"/>
                </a:schemeClr>
              </a:solidFill>
              <a:ln w="38100">
                <a:solidFill>
                  <a:srgbClr val="460000"/>
                </a:solidFill>
              </a:ln>
              <a:effectLst/>
            </c:spPr>
            <c:extLst>
              <c:ext xmlns:c16="http://schemas.microsoft.com/office/drawing/2014/chart" uri="{C3380CC4-5D6E-409C-BE32-E72D297353CC}">
                <c16:uniqueId val="{00000008-B59E-4A0B-96C0-60844DAD999E}"/>
              </c:ext>
            </c:extLst>
          </c:dPt>
          <c:cat>
            <c:strRef>
              <c:f>Tables!$AE$2:$AE$4</c:f>
              <c:strCache>
                <c:ptCount val="2"/>
                <c:pt idx="0">
                  <c:v>B2B</c:v>
                </c:pt>
                <c:pt idx="1">
                  <c:v>B2C</c:v>
                </c:pt>
              </c:strCache>
            </c:strRef>
          </c:cat>
          <c:val>
            <c:numRef>
              <c:f>Tables!$AG$2:$AG$4</c:f>
              <c:numCache>
                <c:formatCode>0.00%</c:formatCode>
                <c:ptCount val="2"/>
                <c:pt idx="0">
                  <c:v>0.59746822329679594</c:v>
                </c:pt>
                <c:pt idx="1">
                  <c:v>0.40253177670320406</c:v>
                </c:pt>
              </c:numCache>
            </c:numRef>
          </c:val>
          <c:extLst>
            <c:ext xmlns:c16="http://schemas.microsoft.com/office/drawing/2014/chart" uri="{C3380CC4-5D6E-409C-BE32-E72D297353CC}">
              <c16:uniqueId val="{00000009-B59E-4A0B-96C0-60844DAD999E}"/>
            </c:ext>
          </c:extLst>
        </c:ser>
        <c:dLbls>
          <c:showLegendKey val="0"/>
          <c:showVal val="0"/>
          <c:showCatName val="0"/>
          <c:showSerName val="0"/>
          <c:showPercent val="0"/>
          <c:showBubbleSize val="0"/>
          <c:showLeaderLines val="1"/>
        </c:dLbls>
        <c:firstSliceAng val="0"/>
        <c:holeSize val="75"/>
      </c:doughnutChart>
      <c:spPr>
        <a:no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[Financial Statistics Dashboard Systems.xlsx]Tables!PivotTable4</c:name>
    <c:fmtId val="16"/>
  </c:pivotSource>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gradFill flip="none" rotWithShape="1">
            <a:gsLst>
              <a:gs pos="23000">
                <a:schemeClr val="accent4">
                  <a:lumMod val="50000"/>
                </a:schemeClr>
              </a:gs>
              <a:gs pos="85000">
                <a:srgbClr val="FFFF00"/>
              </a:gs>
            </a:gsLst>
            <a:lin ang="0" scaled="1"/>
            <a:tileRect/>
          </a:gra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Tables!$AC$1</c:f>
              <c:strCache>
                <c:ptCount val="1"/>
                <c:pt idx="0">
                  <c:v>Total</c:v>
                </c:pt>
              </c:strCache>
            </c:strRef>
          </c:tx>
          <c:spPr>
            <a:gradFill flip="none" rotWithShape="1">
              <a:gsLst>
                <a:gs pos="23000">
                  <a:schemeClr val="accent4">
                    <a:lumMod val="50000"/>
                  </a:schemeClr>
                </a:gs>
                <a:gs pos="85000">
                  <a:srgbClr val="FFFF00"/>
                </a:gs>
              </a:gsLst>
              <a:lin ang="0" scaled="1"/>
              <a:tileRect/>
            </a:gradFill>
            <a:ln>
              <a:noFill/>
            </a:ln>
            <a:effectLst/>
          </c:spPr>
          <c:invertIfNegative val="0"/>
          <c:cat>
            <c:strRef>
              <c:f>Tables!$AB$2:$AB$14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Tables!$AC$2:$AC$14</c:f>
              <c:numCache>
                <c:formatCode>_-[$$-409]* #,##0_ ;_-[$$-409]* \-#,##0\ ;_-[$$-409]* "-"??_ ;_-@_ </c:formatCode>
                <c:ptCount val="12"/>
                <c:pt idx="0">
                  <c:v>16966.830000000002</c:v>
                </c:pt>
                <c:pt idx="1">
                  <c:v>13834.920000000002</c:v>
                </c:pt>
                <c:pt idx="2">
                  <c:v>13128.1</c:v>
                </c:pt>
                <c:pt idx="3">
                  <c:v>13376.96</c:v>
                </c:pt>
                <c:pt idx="4">
                  <c:v>13376.96</c:v>
                </c:pt>
                <c:pt idx="5">
                  <c:v>13376.96</c:v>
                </c:pt>
                <c:pt idx="6">
                  <c:v>13376.96</c:v>
                </c:pt>
                <c:pt idx="7">
                  <c:v>13376.96</c:v>
                </c:pt>
                <c:pt idx="8">
                  <c:v>13376.96</c:v>
                </c:pt>
                <c:pt idx="9">
                  <c:v>13376.96</c:v>
                </c:pt>
                <c:pt idx="10">
                  <c:v>13376.96</c:v>
                </c:pt>
                <c:pt idx="11">
                  <c:v>13376.96</c:v>
                </c:pt>
              </c:numCache>
            </c:numRef>
          </c:val>
          <c:extLst>
            <c:ext xmlns:c16="http://schemas.microsoft.com/office/drawing/2014/chart" uri="{C3380CC4-5D6E-409C-BE32-E72D297353CC}">
              <c16:uniqueId val="{00000000-FD77-4C5B-AAD5-26EAB0F3AE5C}"/>
            </c:ext>
          </c:extLst>
        </c:ser>
        <c:dLbls>
          <c:showLegendKey val="0"/>
          <c:showVal val="0"/>
          <c:showCatName val="0"/>
          <c:showSerName val="0"/>
          <c:showPercent val="0"/>
          <c:showBubbleSize val="0"/>
        </c:dLbls>
        <c:gapWidth val="182"/>
        <c:axId val="731751583"/>
        <c:axId val="1761341327"/>
      </c:barChart>
      <c:catAx>
        <c:axId val="731751583"/>
        <c:scaling>
          <c:orientation val="maxMin"/>
        </c:scaling>
        <c:delete val="0"/>
        <c:axPos val="l"/>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1200" b="0" i="0" u="none" strike="noStrike" kern="1200" baseline="0">
                <a:solidFill>
                  <a:schemeClr val="bg1"/>
                </a:solidFill>
                <a:latin typeface="+mn-lt"/>
                <a:ea typeface="+mn-ea"/>
                <a:cs typeface="+mn-cs"/>
              </a:defRPr>
            </a:pPr>
            <a:endParaRPr lang="en-US"/>
          </a:p>
        </c:txPr>
        <c:crossAx val="1761341327"/>
        <c:crosses val="autoZero"/>
        <c:auto val="1"/>
        <c:lblAlgn val="ctr"/>
        <c:lblOffset val="100"/>
        <c:noMultiLvlLbl val="0"/>
      </c:catAx>
      <c:valAx>
        <c:axId val="1761341327"/>
        <c:scaling>
          <c:orientation val="minMax"/>
        </c:scaling>
        <c:delete val="1"/>
        <c:axPos val="t"/>
        <c:numFmt formatCode="_-[$$-409]* #,##0_ ;_-[$$-409]* \-#,##0\ ;_-[$$-409]* &quot;-&quot;??_ ;_-@_ " sourceLinked="1"/>
        <c:majorTickMark val="none"/>
        <c:minorTickMark val="none"/>
        <c:tickLblPos val="nextTo"/>
        <c:crossAx val="731751583"/>
        <c:crosses val="autoZero"/>
        <c:crossBetween val="between"/>
      </c:valAx>
      <c:spPr>
        <a:no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
          <c:y val="0"/>
          <c:w val="1"/>
          <c:h val="1"/>
        </c:manualLayout>
      </c:layout>
      <c:bubbleChart>
        <c:varyColors val="0"/>
        <c:ser>
          <c:idx val="2"/>
          <c:order val="0"/>
          <c:tx>
            <c:v>Income Source Labels</c:v>
          </c:tx>
          <c:spPr>
            <a:noFill/>
            <a:ln w="25400">
              <a:noFill/>
            </a:ln>
            <a:effectLst/>
          </c:spPr>
          <c:invertIfNegative val="0"/>
          <c:dLbls>
            <c:dLbl>
              <c:idx val="0"/>
              <c:tx>
                <c:rich>
                  <a:bodyPr/>
                  <a:lstStyle/>
                  <a:p>
                    <a:fld id="{7AB9EE47-FD2F-47AE-96F2-45EA185754FB}" type="CELLRANGE">
                      <a:rPr lang="en-US"/>
                      <a:pPr/>
                      <a:t>[CELLRANGE]</a:t>
                    </a:fld>
                    <a:endParaRPr lang="en-GB"/>
                  </a:p>
                </c:rich>
              </c:tx>
              <c:dLblPos val="b"/>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3E4A-467E-B183-6C9C399B85EE}"/>
                </c:ext>
              </c:extLst>
            </c:dLbl>
            <c:dLbl>
              <c:idx val="1"/>
              <c:tx>
                <c:rich>
                  <a:bodyPr/>
                  <a:lstStyle/>
                  <a:p>
                    <a:fld id="{0EC74C07-C4AC-4EEB-A0ED-CC6E8F67E747}" type="CELLRANGE">
                      <a:rPr lang="en-GB"/>
                      <a:pPr/>
                      <a:t>[CELLRANGE]</a:t>
                    </a:fld>
                    <a:endParaRPr lang="en-GB"/>
                  </a:p>
                </c:rich>
              </c:tx>
              <c:dLblPos val="b"/>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3E4A-467E-B183-6C9C399B85EE}"/>
                </c:ext>
              </c:extLst>
            </c:dLbl>
            <c:dLbl>
              <c:idx val="2"/>
              <c:tx>
                <c:rich>
                  <a:bodyPr/>
                  <a:lstStyle/>
                  <a:p>
                    <a:fld id="{0BB0D99E-A192-4A5E-9560-055C304F073B}" type="CELLRANGE">
                      <a:rPr lang="en-GB"/>
                      <a:pPr/>
                      <a:t>[CELLRANGE]</a:t>
                    </a:fld>
                    <a:endParaRPr lang="en-GB"/>
                  </a:p>
                </c:rich>
              </c:tx>
              <c:dLblPos val="b"/>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3E4A-467E-B183-6C9C399B85EE}"/>
                </c:ext>
              </c:extLst>
            </c:dLbl>
            <c:dLbl>
              <c:idx val="3"/>
              <c:tx>
                <c:rich>
                  <a:bodyPr/>
                  <a:lstStyle/>
                  <a:p>
                    <a:fld id="{8040C520-D54B-4973-B98B-35B1C9F4A16A}" type="CELLRANGE">
                      <a:rPr lang="en-GB"/>
                      <a:pPr/>
                      <a:t>[CELLRANGE]</a:t>
                    </a:fld>
                    <a:endParaRPr lang="en-GB"/>
                  </a:p>
                </c:rich>
              </c:tx>
              <c:dLblPos val="b"/>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3E4A-467E-B183-6C9C399B85EE}"/>
                </c:ext>
              </c:extLst>
            </c:dLbl>
            <c:dLbl>
              <c:idx val="4"/>
              <c:tx>
                <c:rich>
                  <a:bodyPr/>
                  <a:lstStyle/>
                  <a:p>
                    <a:fld id="{B5136206-A43D-4227-8998-D3931A165747}" type="CELLRANGE">
                      <a:rPr lang="en-GB"/>
                      <a:pPr/>
                      <a:t>[CELLRANGE]</a:t>
                    </a:fld>
                    <a:endParaRPr lang="en-GB"/>
                  </a:p>
                </c:rich>
              </c:tx>
              <c:dLblPos val="b"/>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3E4A-467E-B183-6C9C399B85EE}"/>
                </c:ext>
              </c:extLst>
            </c:dLbl>
            <c:dLbl>
              <c:idx val="5"/>
              <c:tx>
                <c:rich>
                  <a:bodyPr/>
                  <a:lstStyle/>
                  <a:p>
                    <a:fld id="{0EEDDC22-BD81-4A31-81BD-B8079BA82B8F}" type="CELLRANGE">
                      <a:rPr lang="en-GB"/>
                      <a:pPr/>
                      <a:t>[CELLRANGE]</a:t>
                    </a:fld>
                    <a:endParaRPr lang="en-GB"/>
                  </a:p>
                </c:rich>
              </c:tx>
              <c:dLblPos val="b"/>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3E4A-467E-B183-6C9C399B85EE}"/>
                </c:ext>
              </c:extLst>
            </c:dLbl>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en-US"/>
              </a:p>
            </c:txPr>
            <c:dLblPos val="b"/>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Tables!$H$2:$H$7</c:f>
              <c:numCache>
                <c:formatCode>General</c:formatCode>
                <c:ptCount val="6"/>
                <c:pt idx="0">
                  <c:v>1</c:v>
                </c:pt>
                <c:pt idx="1">
                  <c:v>7</c:v>
                </c:pt>
                <c:pt idx="2">
                  <c:v>4</c:v>
                </c:pt>
                <c:pt idx="3">
                  <c:v>2</c:v>
                </c:pt>
                <c:pt idx="4">
                  <c:v>5</c:v>
                </c:pt>
                <c:pt idx="5">
                  <c:v>6</c:v>
                </c:pt>
              </c:numCache>
            </c:numRef>
          </c:xVal>
          <c:yVal>
            <c:numRef>
              <c:f>Tables!$I$2:$I$7</c:f>
              <c:numCache>
                <c:formatCode>General</c:formatCode>
                <c:ptCount val="6"/>
                <c:pt idx="0">
                  <c:v>3</c:v>
                </c:pt>
                <c:pt idx="1">
                  <c:v>2</c:v>
                </c:pt>
                <c:pt idx="2">
                  <c:v>1</c:v>
                </c:pt>
                <c:pt idx="3">
                  <c:v>8</c:v>
                </c:pt>
                <c:pt idx="4">
                  <c:v>9</c:v>
                </c:pt>
                <c:pt idx="5">
                  <c:v>6</c:v>
                </c:pt>
              </c:numCache>
            </c:numRef>
          </c:yVal>
          <c:bubbleSize>
            <c:numRef>
              <c:f>Tables!$J$2:$J$7</c:f>
              <c:numCache>
                <c:formatCode>_-[$$-409]* #,##0_ ;_-[$$-409]* \-#,##0\ ;_-[$$-409]* "-"??_ ;_-@_ </c:formatCode>
                <c:ptCount val="6"/>
                <c:pt idx="0">
                  <c:v>165916</c:v>
                </c:pt>
                <c:pt idx="1">
                  <c:v>126697.94000000003</c:v>
                </c:pt>
                <c:pt idx="2">
                  <c:v>66306.409999999989</c:v>
                </c:pt>
                <c:pt idx="3">
                  <c:v>151868.89000000001</c:v>
                </c:pt>
                <c:pt idx="4">
                  <c:v>78760</c:v>
                </c:pt>
                <c:pt idx="5">
                  <c:v>226123.00999999989</c:v>
                </c:pt>
              </c:numCache>
            </c:numRef>
          </c:bubbleSize>
          <c:bubble3D val="0"/>
          <c:extLst>
            <c:ext xmlns:c15="http://schemas.microsoft.com/office/drawing/2012/chart" uri="{02D57815-91ED-43cb-92C2-25804820EDAC}">
              <c15:datalabelsRange>
                <c15:f>Tables!$G$2:$G$7</c15:f>
                <c15:dlblRangeCache>
                  <c:ptCount val="6"/>
                  <c:pt idx="0">
                    <c:v>Usage fees</c:v>
                  </c:pt>
                  <c:pt idx="1">
                    <c:v>Subscription</c:v>
                  </c:pt>
                  <c:pt idx="2">
                    <c:v>Rental</c:v>
                  </c:pt>
                  <c:pt idx="3">
                    <c:v>Licensing</c:v>
                  </c:pt>
                  <c:pt idx="4">
                    <c:v>Asset sale</c:v>
                  </c:pt>
                  <c:pt idx="5">
                    <c:v>Advertising</c:v>
                  </c:pt>
                </c15:dlblRangeCache>
              </c15:datalabelsRange>
            </c:ext>
            <c:ext xmlns:c16="http://schemas.microsoft.com/office/drawing/2014/chart" uri="{C3380CC4-5D6E-409C-BE32-E72D297353CC}">
              <c16:uniqueId val="{00000000-3E4A-467E-B183-6C9C399B85EE}"/>
            </c:ext>
          </c:extLst>
        </c:ser>
        <c:ser>
          <c:idx val="0"/>
          <c:order val="1"/>
          <c:tx>
            <c:v>Income Sources</c:v>
          </c:tx>
          <c:spPr>
            <a:gradFill flip="none" rotWithShape="1">
              <a:gsLst>
                <a:gs pos="67000">
                  <a:schemeClr val="accent2"/>
                </a:gs>
                <a:gs pos="24000">
                  <a:srgbClr val="C00000"/>
                </a:gs>
                <a:gs pos="100000">
                  <a:srgbClr val="FFFF00"/>
                </a:gs>
              </a:gsLst>
              <a:path path="circle">
                <a:fillToRect t="100000" r="100000"/>
              </a:path>
              <a:tileRect l="-100000" b="-100000"/>
            </a:gradFill>
            <a:ln w="19050">
              <a:noFill/>
            </a:ln>
            <a:effectLst>
              <a:outerShdw blurRad="127000" sx="137000" sy="137000" algn="ctr" rotWithShape="0">
                <a:srgbClr val="FF0000">
                  <a:alpha val="40000"/>
                </a:srgbClr>
              </a:outerShdw>
            </a:effectLst>
          </c:spPr>
          <c:invertIfNegative val="0"/>
          <c:dLbls>
            <c:dLbl>
              <c:idx val="0"/>
              <c:tx>
                <c:rich>
                  <a:bodyPr/>
                  <a:lstStyle/>
                  <a:p>
                    <a:fld id="{1C083ADC-4486-4F03-BABE-E665FF424F6F}"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CE15-4FAB-97A4-3D07CE614B0D}"/>
                </c:ext>
              </c:extLst>
            </c:dLbl>
            <c:dLbl>
              <c:idx val="1"/>
              <c:tx>
                <c:rich>
                  <a:bodyPr/>
                  <a:lstStyle/>
                  <a:p>
                    <a:fld id="{1631B637-C58B-4C0D-8368-558CD73A204B}" type="CELLRANGE">
                      <a:rPr lang="en-GB"/>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CE15-4FAB-97A4-3D07CE614B0D}"/>
                </c:ext>
              </c:extLst>
            </c:dLbl>
            <c:dLbl>
              <c:idx val="2"/>
              <c:tx>
                <c:rich>
                  <a:bodyPr/>
                  <a:lstStyle/>
                  <a:p>
                    <a:fld id="{29BA6821-841D-4423-BA7E-01A8B7C01201}" type="CELLRANGE">
                      <a:rPr lang="en-GB"/>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CE15-4FAB-97A4-3D07CE614B0D}"/>
                </c:ext>
              </c:extLst>
            </c:dLbl>
            <c:dLbl>
              <c:idx val="3"/>
              <c:tx>
                <c:rich>
                  <a:bodyPr/>
                  <a:lstStyle/>
                  <a:p>
                    <a:fld id="{3213321C-F373-4C6F-9E58-396948D5550E}" type="CELLRANGE">
                      <a:rPr lang="en-GB"/>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CE15-4FAB-97A4-3D07CE614B0D}"/>
                </c:ext>
              </c:extLst>
            </c:dLbl>
            <c:dLbl>
              <c:idx val="4"/>
              <c:tx>
                <c:rich>
                  <a:bodyPr/>
                  <a:lstStyle/>
                  <a:p>
                    <a:fld id="{11967896-F6BF-46E2-88E0-3FE79CE7EF23}" type="CELLRANGE">
                      <a:rPr lang="en-GB"/>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CE15-4FAB-97A4-3D07CE614B0D}"/>
                </c:ext>
              </c:extLst>
            </c:dLbl>
            <c:dLbl>
              <c:idx val="5"/>
              <c:tx>
                <c:rich>
                  <a:bodyPr/>
                  <a:lstStyle/>
                  <a:p>
                    <a:fld id="{3E93EA00-A834-4BCB-8239-9352843D6076}" type="CELLRANGE">
                      <a:rPr lang="en-GB"/>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CE15-4FAB-97A4-3D07CE614B0D}"/>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Avenir Next LT Pro" panose="020B0504020202020204" pitchFamily="34" charset="0"/>
                    <a:ea typeface="+mn-ea"/>
                    <a:cs typeface="Arial" panose="020B0604020202020204" pitchFamily="34" charset="0"/>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Tables!$H$2:$H$7</c:f>
              <c:numCache>
                <c:formatCode>General</c:formatCode>
                <c:ptCount val="6"/>
                <c:pt idx="0">
                  <c:v>1</c:v>
                </c:pt>
                <c:pt idx="1">
                  <c:v>7</c:v>
                </c:pt>
                <c:pt idx="2">
                  <c:v>4</c:v>
                </c:pt>
                <c:pt idx="3">
                  <c:v>2</c:v>
                </c:pt>
                <c:pt idx="4">
                  <c:v>5</c:v>
                </c:pt>
                <c:pt idx="5">
                  <c:v>6</c:v>
                </c:pt>
              </c:numCache>
            </c:numRef>
          </c:xVal>
          <c:yVal>
            <c:numRef>
              <c:f>Tables!$I$2:$I$7</c:f>
              <c:numCache>
                <c:formatCode>General</c:formatCode>
                <c:ptCount val="6"/>
                <c:pt idx="0">
                  <c:v>3</c:v>
                </c:pt>
                <c:pt idx="1">
                  <c:v>2</c:v>
                </c:pt>
                <c:pt idx="2">
                  <c:v>1</c:v>
                </c:pt>
                <c:pt idx="3">
                  <c:v>8</c:v>
                </c:pt>
                <c:pt idx="4">
                  <c:v>9</c:v>
                </c:pt>
                <c:pt idx="5">
                  <c:v>6</c:v>
                </c:pt>
              </c:numCache>
            </c:numRef>
          </c:yVal>
          <c:bubbleSize>
            <c:numRef>
              <c:f>Tables!$J$2:$J$7</c:f>
              <c:numCache>
                <c:formatCode>_-[$$-409]* #,##0_ ;_-[$$-409]* \-#,##0\ ;_-[$$-409]* "-"??_ ;_-@_ </c:formatCode>
                <c:ptCount val="6"/>
                <c:pt idx="0">
                  <c:v>165916</c:v>
                </c:pt>
                <c:pt idx="1">
                  <c:v>126697.94000000003</c:v>
                </c:pt>
                <c:pt idx="2">
                  <c:v>66306.409999999989</c:v>
                </c:pt>
                <c:pt idx="3">
                  <c:v>151868.89000000001</c:v>
                </c:pt>
                <c:pt idx="4">
                  <c:v>78760</c:v>
                </c:pt>
                <c:pt idx="5">
                  <c:v>226123.00999999989</c:v>
                </c:pt>
              </c:numCache>
            </c:numRef>
          </c:bubbleSize>
          <c:bubble3D val="0"/>
          <c:extLst>
            <c:ext xmlns:c15="http://schemas.microsoft.com/office/drawing/2012/chart" uri="{02D57815-91ED-43cb-92C2-25804820EDAC}">
              <c15:datalabelsRange>
                <c15:f>Tables!$L$2:$L$7</c15:f>
                <c15:dlblRangeCache>
                  <c:ptCount val="6"/>
                  <c:pt idx="0">
                    <c:v> $165,916 </c:v>
                  </c:pt>
                  <c:pt idx="1">
                    <c:v> $126,698 </c:v>
                  </c:pt>
                  <c:pt idx="2">
                    <c:v> $66,306 </c:v>
                  </c:pt>
                  <c:pt idx="3">
                    <c:v> $151,869 </c:v>
                  </c:pt>
                  <c:pt idx="4">
                    <c:v> $78,760 </c:v>
                  </c:pt>
                  <c:pt idx="5">
                    <c:v>  </c:v>
                  </c:pt>
                </c15:dlblRangeCache>
              </c15:datalabelsRange>
            </c:ext>
            <c:ext xmlns:c16="http://schemas.microsoft.com/office/drawing/2014/chart" uri="{C3380CC4-5D6E-409C-BE32-E72D297353CC}">
              <c16:uniqueId val="{00000006-CE15-4FAB-97A4-3D07CE614B0D}"/>
            </c:ext>
          </c:extLst>
        </c:ser>
        <c:ser>
          <c:idx val="1"/>
          <c:order val="2"/>
          <c:tx>
            <c:v>Largest Income</c:v>
          </c:tx>
          <c:spPr>
            <a:gradFill>
              <a:gsLst>
                <a:gs pos="67000">
                  <a:schemeClr val="accent4">
                    <a:lumMod val="75000"/>
                  </a:schemeClr>
                </a:gs>
                <a:gs pos="24000">
                  <a:schemeClr val="accent4">
                    <a:lumMod val="50000"/>
                  </a:schemeClr>
                </a:gs>
                <a:gs pos="100000">
                  <a:schemeClr val="accent4">
                    <a:lumMod val="60000"/>
                    <a:lumOff val="40000"/>
                  </a:schemeClr>
                </a:gs>
              </a:gsLst>
              <a:path path="circle">
                <a:fillToRect t="100000" r="100000"/>
              </a:path>
            </a:gradFill>
            <a:ln w="25400">
              <a:noFill/>
            </a:ln>
            <a:effectLst>
              <a:outerShdw blurRad="279400" sx="131000" sy="131000" algn="ctr" rotWithShape="0">
                <a:schemeClr val="accent4">
                  <a:alpha val="40000"/>
                </a:scheme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rgbClr val="FFFF00"/>
                    </a:solidFill>
                    <a:latin typeface="Avenir Next LT Pro" panose="020B0504020202020204" pitchFamily="34" charset="0"/>
                    <a:ea typeface="+mn-ea"/>
                    <a:cs typeface="Arial" panose="020B0604020202020204" pitchFamily="34" charset="0"/>
                  </a:defRPr>
                </a:pPr>
                <a:endParaRPr lang="en-US"/>
              </a:p>
            </c:txPr>
            <c:dLblPos val="ctr"/>
            <c:showLegendKey val="0"/>
            <c:showVal val="0"/>
            <c:showCatName val="0"/>
            <c:showSerName val="0"/>
            <c:showPercent val="0"/>
            <c:showBubbleSize val="1"/>
            <c:showLeaderLines val="0"/>
            <c:extLst>
              <c:ext xmlns:c15="http://schemas.microsoft.com/office/drawing/2012/chart" uri="{CE6537A1-D6FC-4f65-9D91-7224C49458BB}">
                <c15:showLeaderLines val="0"/>
              </c:ext>
            </c:extLst>
          </c:dLbls>
          <c:xVal>
            <c:numRef>
              <c:f>Tables!$H$2:$H$7</c:f>
              <c:numCache>
                <c:formatCode>General</c:formatCode>
                <c:ptCount val="6"/>
                <c:pt idx="0">
                  <c:v>1</c:v>
                </c:pt>
                <c:pt idx="1">
                  <c:v>7</c:v>
                </c:pt>
                <c:pt idx="2">
                  <c:v>4</c:v>
                </c:pt>
                <c:pt idx="3">
                  <c:v>2</c:v>
                </c:pt>
                <c:pt idx="4">
                  <c:v>5</c:v>
                </c:pt>
                <c:pt idx="5">
                  <c:v>6</c:v>
                </c:pt>
              </c:numCache>
            </c:numRef>
          </c:xVal>
          <c:yVal>
            <c:numRef>
              <c:f>Tables!$I$2:$I$7</c:f>
              <c:numCache>
                <c:formatCode>General</c:formatCode>
                <c:ptCount val="6"/>
                <c:pt idx="0">
                  <c:v>3</c:v>
                </c:pt>
                <c:pt idx="1">
                  <c:v>2</c:v>
                </c:pt>
                <c:pt idx="2">
                  <c:v>1</c:v>
                </c:pt>
                <c:pt idx="3">
                  <c:v>8</c:v>
                </c:pt>
                <c:pt idx="4">
                  <c:v>9</c:v>
                </c:pt>
                <c:pt idx="5">
                  <c:v>6</c:v>
                </c:pt>
              </c:numCache>
            </c:numRef>
          </c:yVal>
          <c:bubbleSize>
            <c:numRef>
              <c:f>Tables!$K$2:$K$7</c:f>
              <c:numCache>
                <c:formatCode>_-[$$-409]* #,##0_ ;_-[$$-409]* \-#,##0\ ;_-[$$-409]* "-"??_ ;_-@_ </c:formatCode>
                <c:ptCount val="6"/>
                <c:pt idx="0">
                  <c:v>0</c:v>
                </c:pt>
                <c:pt idx="1">
                  <c:v>0</c:v>
                </c:pt>
                <c:pt idx="2">
                  <c:v>0</c:v>
                </c:pt>
                <c:pt idx="3">
                  <c:v>0</c:v>
                </c:pt>
                <c:pt idx="4">
                  <c:v>0</c:v>
                </c:pt>
                <c:pt idx="5">
                  <c:v>226123.00999999989</c:v>
                </c:pt>
              </c:numCache>
            </c:numRef>
          </c:bubbleSize>
          <c:bubble3D val="0"/>
          <c:extLst>
            <c:ext xmlns:c16="http://schemas.microsoft.com/office/drawing/2014/chart" uri="{C3380CC4-5D6E-409C-BE32-E72D297353CC}">
              <c16:uniqueId val="{00000007-CE15-4FAB-97A4-3D07CE614B0D}"/>
            </c:ext>
          </c:extLst>
        </c:ser>
        <c:dLbls>
          <c:showLegendKey val="0"/>
          <c:showVal val="0"/>
          <c:showCatName val="0"/>
          <c:showSerName val="0"/>
          <c:showPercent val="0"/>
          <c:showBubbleSize val="0"/>
        </c:dLbls>
        <c:bubbleScale val="70"/>
        <c:showNegBubbles val="0"/>
        <c:axId val="513142255"/>
        <c:axId val="511319007"/>
      </c:bubbleChart>
      <c:valAx>
        <c:axId val="513142255"/>
        <c:scaling>
          <c:orientation val="minMax"/>
          <c:max val="10"/>
          <c:min val="-1"/>
        </c:scaling>
        <c:delete val="1"/>
        <c:axPos val="b"/>
        <c:numFmt formatCode="General" sourceLinked="1"/>
        <c:majorTickMark val="none"/>
        <c:minorTickMark val="none"/>
        <c:tickLblPos val="nextTo"/>
        <c:crossAx val="511319007"/>
        <c:crosses val="autoZero"/>
        <c:crossBetween val="midCat"/>
        <c:majorUnit val="1"/>
        <c:minorUnit val="0.5"/>
      </c:valAx>
      <c:valAx>
        <c:axId val="511319007"/>
        <c:scaling>
          <c:orientation val="minMax"/>
          <c:max val="12"/>
          <c:min val="-1"/>
        </c:scaling>
        <c:delete val="1"/>
        <c:axPos val="l"/>
        <c:numFmt formatCode="General" sourceLinked="1"/>
        <c:majorTickMark val="none"/>
        <c:minorTickMark val="none"/>
        <c:tickLblPos val="nextTo"/>
        <c:crossAx val="513142255"/>
        <c:crosses val="autoZero"/>
        <c:crossBetween val="midCat"/>
        <c:majorUnit val="1"/>
        <c:minorUnit val="0.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1"/>
            </a:solidFill>
            <a:ln>
              <a:noFill/>
            </a:ln>
            <a:effectLst/>
          </c:spPr>
          <c:invertIfNegative val="0"/>
          <c:dPt>
            <c:idx val="0"/>
            <c:invertIfNegative val="0"/>
            <c:bubble3D val="0"/>
            <c:spPr>
              <a:gradFill>
                <a:gsLst>
                  <a:gs pos="0">
                    <a:srgbClr val="7030A0"/>
                  </a:gs>
                  <a:gs pos="100000">
                    <a:srgbClr val="CC0E62"/>
                  </a:gs>
                </a:gsLst>
                <a:lin ang="2700000" scaled="1"/>
              </a:gradFill>
              <a:ln>
                <a:noFill/>
              </a:ln>
              <a:effectLst/>
            </c:spPr>
            <c:extLst>
              <c:ext xmlns:c16="http://schemas.microsoft.com/office/drawing/2014/chart" uri="{C3380CC4-5D6E-409C-BE32-E72D297353CC}">
                <c16:uniqueId val="{00000006-6C1D-49FF-A83F-AB5DB68F4E90}"/>
              </c:ext>
            </c:extLst>
          </c:dPt>
          <c:dPt>
            <c:idx val="1"/>
            <c:invertIfNegative val="0"/>
            <c:bubble3D val="0"/>
            <c:spPr>
              <a:gradFill>
                <a:gsLst>
                  <a:gs pos="0">
                    <a:schemeClr val="accent6">
                      <a:lumMod val="50000"/>
                    </a:schemeClr>
                  </a:gs>
                  <a:gs pos="100000">
                    <a:schemeClr val="accent6"/>
                  </a:gs>
                </a:gsLst>
                <a:lin ang="2700000" scaled="1"/>
              </a:gradFill>
              <a:ln>
                <a:noFill/>
              </a:ln>
              <a:effectLst/>
            </c:spPr>
            <c:extLst>
              <c:ext xmlns:c16="http://schemas.microsoft.com/office/drawing/2014/chart" uri="{C3380CC4-5D6E-409C-BE32-E72D297353CC}">
                <c16:uniqueId val="{00000005-6C1D-49FF-A83F-AB5DB68F4E90}"/>
              </c:ext>
            </c:extLst>
          </c:dPt>
          <c:dPt>
            <c:idx val="2"/>
            <c:invertIfNegative val="0"/>
            <c:bubble3D val="0"/>
            <c:spPr>
              <a:gradFill>
                <a:gsLst>
                  <a:gs pos="0">
                    <a:schemeClr val="accent2">
                      <a:lumMod val="50000"/>
                    </a:schemeClr>
                  </a:gs>
                  <a:gs pos="100000">
                    <a:schemeClr val="accent2"/>
                  </a:gs>
                </a:gsLst>
                <a:lin ang="2700000" scaled="1"/>
              </a:gradFill>
              <a:ln>
                <a:noFill/>
              </a:ln>
              <a:effectLst/>
            </c:spPr>
            <c:extLst>
              <c:ext xmlns:c16="http://schemas.microsoft.com/office/drawing/2014/chart" uri="{C3380CC4-5D6E-409C-BE32-E72D297353CC}">
                <c16:uniqueId val="{00000004-6C1D-49FF-A83F-AB5DB68F4E90}"/>
              </c:ext>
            </c:extLst>
          </c:dPt>
          <c:dPt>
            <c:idx val="3"/>
            <c:invertIfNegative val="0"/>
            <c:bubble3D val="0"/>
            <c:spPr>
              <a:gradFill>
                <a:gsLst>
                  <a:gs pos="0">
                    <a:srgbClr val="002060"/>
                  </a:gs>
                  <a:gs pos="100000">
                    <a:srgbClr val="194AFE"/>
                  </a:gs>
                </a:gsLst>
                <a:lin ang="2700000" scaled="1"/>
              </a:gradFill>
              <a:ln>
                <a:noFill/>
              </a:ln>
              <a:effectLst/>
            </c:spPr>
            <c:extLst>
              <c:ext xmlns:c16="http://schemas.microsoft.com/office/drawing/2014/chart" uri="{C3380CC4-5D6E-409C-BE32-E72D297353CC}">
                <c16:uniqueId val="{00000003-6C1D-49FF-A83F-AB5DB68F4E90}"/>
              </c:ext>
            </c:extLst>
          </c:dPt>
          <c:dPt>
            <c:idx val="4"/>
            <c:invertIfNegative val="0"/>
            <c:bubble3D val="0"/>
            <c:spPr>
              <a:gradFill>
                <a:gsLst>
                  <a:gs pos="0">
                    <a:schemeClr val="accent1">
                      <a:lumMod val="50000"/>
                    </a:schemeClr>
                  </a:gs>
                  <a:gs pos="100000">
                    <a:schemeClr val="accent1">
                      <a:lumMod val="60000"/>
                      <a:lumOff val="40000"/>
                    </a:schemeClr>
                  </a:gs>
                </a:gsLst>
                <a:lin ang="2700000" scaled="1"/>
              </a:gradFill>
              <a:ln>
                <a:noFill/>
              </a:ln>
              <a:effectLst/>
            </c:spPr>
            <c:extLst>
              <c:ext xmlns:c16="http://schemas.microsoft.com/office/drawing/2014/chart" uri="{C3380CC4-5D6E-409C-BE32-E72D297353CC}">
                <c16:uniqueId val="{00000002-6C1D-49FF-A83F-AB5DB68F4E90}"/>
              </c:ext>
            </c:extLst>
          </c:dPt>
          <c:dPt>
            <c:idx val="5"/>
            <c:invertIfNegative val="0"/>
            <c:bubble3D val="0"/>
            <c:spPr>
              <a:gradFill flip="none" rotWithShape="1">
                <a:gsLst>
                  <a:gs pos="0">
                    <a:srgbClr val="460000"/>
                  </a:gs>
                  <a:gs pos="100000">
                    <a:srgbClr val="6C0000"/>
                  </a:gs>
                </a:gsLst>
                <a:lin ang="2700000" scaled="1"/>
                <a:tileRect/>
              </a:gradFill>
              <a:ln>
                <a:noFill/>
              </a:ln>
              <a:effectLst/>
            </c:spPr>
            <c:extLst>
              <c:ext xmlns:c16="http://schemas.microsoft.com/office/drawing/2014/chart" uri="{C3380CC4-5D6E-409C-BE32-E72D297353CC}">
                <c16:uniqueId val="{00000001-6C1D-49FF-A83F-AB5DB68F4E9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Tables!$BC$2:$BC$7</c:f>
              <c:strCache>
                <c:ptCount val="6"/>
                <c:pt idx="0">
                  <c:v>Brazil</c:v>
                </c:pt>
                <c:pt idx="1">
                  <c:v>Canada</c:v>
                </c:pt>
                <c:pt idx="2">
                  <c:v>Egypt</c:v>
                </c:pt>
                <c:pt idx="3">
                  <c:v>Russia</c:v>
                </c:pt>
                <c:pt idx="4">
                  <c:v>United Kingdom</c:v>
                </c:pt>
                <c:pt idx="5">
                  <c:v>USA</c:v>
                </c:pt>
              </c:strCache>
            </c:strRef>
          </c:cat>
          <c:val>
            <c:numRef>
              <c:f>Tables!$BD$2:$BD$7</c:f>
              <c:numCache>
                <c:formatCode>0%</c:formatCode>
                <c:ptCount val="6"/>
                <c:pt idx="0">
                  <c:v>0.10815118864374892</c:v>
                </c:pt>
                <c:pt idx="1">
                  <c:v>0.10771335727723619</c:v>
                </c:pt>
                <c:pt idx="2">
                  <c:v>0.31147255002565416</c:v>
                </c:pt>
                <c:pt idx="3">
                  <c:v>0.16026338293141781</c:v>
                </c:pt>
                <c:pt idx="4">
                  <c:v>0.14352659483495811</c:v>
                </c:pt>
                <c:pt idx="5">
                  <c:v>0.16887292628698478</c:v>
                </c:pt>
              </c:numCache>
            </c:numRef>
          </c:val>
          <c:extLst>
            <c:ext xmlns:c16="http://schemas.microsoft.com/office/drawing/2014/chart" uri="{C3380CC4-5D6E-409C-BE32-E72D297353CC}">
              <c16:uniqueId val="{00000000-6C1D-49FF-A83F-AB5DB68F4E90}"/>
            </c:ext>
          </c:extLst>
        </c:ser>
        <c:dLbls>
          <c:showLegendKey val="0"/>
          <c:showVal val="0"/>
          <c:showCatName val="0"/>
          <c:showSerName val="0"/>
          <c:showPercent val="0"/>
          <c:showBubbleSize val="0"/>
        </c:dLbls>
        <c:gapWidth val="182"/>
        <c:axId val="605285983"/>
        <c:axId val="674458431"/>
      </c:barChart>
      <c:catAx>
        <c:axId val="605285983"/>
        <c:scaling>
          <c:orientation val="minMax"/>
        </c:scaling>
        <c:delete val="0"/>
        <c:axPos val="l"/>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674458431"/>
        <c:crosses val="autoZero"/>
        <c:auto val="1"/>
        <c:lblAlgn val="ctr"/>
        <c:lblOffset val="100"/>
        <c:noMultiLvlLbl val="0"/>
      </c:catAx>
      <c:valAx>
        <c:axId val="674458431"/>
        <c:scaling>
          <c:orientation val="minMax"/>
          <c:min val="0"/>
        </c:scaling>
        <c:delete val="1"/>
        <c:axPos val="b"/>
        <c:numFmt formatCode="0%" sourceLinked="1"/>
        <c:majorTickMark val="none"/>
        <c:minorTickMark val="none"/>
        <c:tickLblPos val="nextTo"/>
        <c:crossAx val="6052859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tx>
            <c:v>Target Achievement</c:v>
          </c:tx>
          <c:spPr>
            <a:gradFill flip="none" rotWithShape="1">
              <a:gsLst>
                <a:gs pos="24000">
                  <a:srgbClr val="C00000"/>
                </a:gs>
                <a:gs pos="60000">
                  <a:schemeClr val="accent4"/>
                </a:gs>
              </a:gsLst>
              <a:lin ang="8100000" scaled="1"/>
              <a:tileRect/>
            </a:gradFill>
            <a:ln>
              <a:noFill/>
            </a:ln>
          </c:spPr>
          <c:dPt>
            <c:idx val="0"/>
            <c:bubble3D val="0"/>
            <c:spPr>
              <a:gradFill flip="none" rotWithShape="1">
                <a:gsLst>
                  <a:gs pos="24000">
                    <a:srgbClr val="C00000"/>
                  </a:gs>
                  <a:gs pos="75000">
                    <a:schemeClr val="accent4"/>
                  </a:gs>
                </a:gsLst>
                <a:lin ang="8100000" scaled="1"/>
                <a:tileRect/>
              </a:gradFill>
              <a:ln w="19050">
                <a:noFill/>
              </a:ln>
              <a:effectLst/>
            </c:spPr>
            <c:extLst>
              <c:ext xmlns:c16="http://schemas.microsoft.com/office/drawing/2014/chart" uri="{C3380CC4-5D6E-409C-BE32-E72D297353CC}">
                <c16:uniqueId val="{00000001-7B09-4210-B53A-CD97A16CED76}"/>
              </c:ext>
            </c:extLst>
          </c:dPt>
          <c:dPt>
            <c:idx val="1"/>
            <c:bubble3D val="0"/>
            <c:spPr>
              <a:solidFill>
                <a:schemeClr val="tx1">
                  <a:lumMod val="95000"/>
                  <a:lumOff val="5000"/>
                </a:schemeClr>
              </a:solidFill>
              <a:ln w="19050">
                <a:noFill/>
              </a:ln>
              <a:effectLst/>
            </c:spPr>
            <c:extLst>
              <c:ext xmlns:c16="http://schemas.microsoft.com/office/drawing/2014/chart" uri="{C3380CC4-5D6E-409C-BE32-E72D297353CC}">
                <c16:uniqueId val="{00000003-7B09-4210-B53A-CD97A16CED76}"/>
              </c:ext>
            </c:extLst>
          </c:dPt>
          <c:cat>
            <c:strRef>
              <c:f>Tables!$BO$1:$BP$1</c:f>
              <c:strCache>
                <c:ptCount val="2"/>
                <c:pt idx="0">
                  <c:v>Target Achieved</c:v>
                </c:pt>
                <c:pt idx="1">
                  <c:v>Target Remaining</c:v>
                </c:pt>
              </c:strCache>
            </c:strRef>
          </c:cat>
          <c:val>
            <c:numRef>
              <c:f>Tables!$BO$2:$BP$2</c:f>
              <c:numCache>
                <c:formatCode>0%</c:formatCode>
                <c:ptCount val="2"/>
                <c:pt idx="0">
                  <c:v>0.65680918928065846</c:v>
                </c:pt>
                <c:pt idx="1">
                  <c:v>0.34319081071934154</c:v>
                </c:pt>
              </c:numCache>
            </c:numRef>
          </c:val>
          <c:extLst>
            <c:ext xmlns:c16="http://schemas.microsoft.com/office/drawing/2014/chart" uri="{C3380CC4-5D6E-409C-BE32-E72D297353CC}">
              <c16:uniqueId val="{00000004-7B09-4210-B53A-CD97A16CED76}"/>
            </c:ext>
          </c:extLst>
        </c:ser>
        <c:dLbls>
          <c:showLegendKey val="0"/>
          <c:showVal val="0"/>
          <c:showCatName val="0"/>
          <c:showSerName val="0"/>
          <c:showPercent val="0"/>
          <c:showBubbleSize val="0"/>
          <c:showLeaderLines val="1"/>
        </c:dLbls>
        <c:firstSliceAng val="0"/>
        <c:holeSize val="75"/>
      </c:doughnutChart>
      <c:scatterChart>
        <c:scatterStyle val="lineMarker"/>
        <c:varyColors val="0"/>
        <c:ser>
          <c:idx val="1"/>
          <c:order val="1"/>
          <c:tx>
            <c:v>Endpoints</c:v>
          </c:tx>
          <c:spPr>
            <a:ln w="25400" cap="rnd">
              <a:noFill/>
              <a:round/>
            </a:ln>
            <a:effectLst/>
          </c:spPr>
          <c:marker>
            <c:symbol val="circle"/>
            <c:size val="25"/>
            <c:spPr>
              <a:solidFill>
                <a:srgbClr val="C00000"/>
              </a:solidFill>
              <a:ln w="9525">
                <a:noFill/>
              </a:ln>
              <a:effectLst/>
            </c:spPr>
          </c:marker>
          <c:dPt>
            <c:idx val="1"/>
            <c:marker>
              <c:symbol val="circle"/>
              <c:size val="25"/>
              <c:spPr>
                <a:solidFill>
                  <a:schemeClr val="accent4"/>
                </a:solidFill>
                <a:ln w="9525">
                  <a:noFill/>
                </a:ln>
                <a:effectLst/>
              </c:spPr>
            </c:marker>
            <c:bubble3D val="0"/>
            <c:extLst>
              <c:ext xmlns:c16="http://schemas.microsoft.com/office/drawing/2014/chart" uri="{C3380CC4-5D6E-409C-BE32-E72D297353CC}">
                <c16:uniqueId val="{00000005-7B09-4210-B53A-CD97A16CED76}"/>
              </c:ext>
            </c:extLst>
          </c:dPt>
          <c:xVal>
            <c:numRef>
              <c:f>Tables!$BO$5:$BO$6</c:f>
              <c:numCache>
                <c:formatCode>General</c:formatCode>
                <c:ptCount val="2"/>
                <c:pt idx="0">
                  <c:v>0</c:v>
                </c:pt>
                <c:pt idx="1">
                  <c:v>-0.83341646659422908</c:v>
                </c:pt>
              </c:numCache>
            </c:numRef>
          </c:xVal>
          <c:yVal>
            <c:numRef>
              <c:f>Tables!$BP$5:$BP$6</c:f>
              <c:numCache>
                <c:formatCode>General</c:formatCode>
                <c:ptCount val="2"/>
                <c:pt idx="0">
                  <c:v>1</c:v>
                </c:pt>
                <c:pt idx="1">
                  <c:v>-0.55264544982256891</c:v>
                </c:pt>
              </c:numCache>
            </c:numRef>
          </c:yVal>
          <c:smooth val="0"/>
          <c:extLst>
            <c:ext xmlns:c16="http://schemas.microsoft.com/office/drawing/2014/chart" uri="{C3380CC4-5D6E-409C-BE32-E72D297353CC}">
              <c16:uniqueId val="{00000006-7B09-4210-B53A-CD97A16CED76}"/>
            </c:ext>
          </c:extLst>
        </c:ser>
        <c:dLbls>
          <c:showLegendKey val="0"/>
          <c:showVal val="0"/>
          <c:showCatName val="0"/>
          <c:showSerName val="0"/>
          <c:showPercent val="0"/>
          <c:showBubbleSize val="0"/>
        </c:dLbls>
        <c:axId val="1302257055"/>
        <c:axId val="1302267951"/>
      </c:scatterChart>
      <c:valAx>
        <c:axId val="1302257055"/>
        <c:scaling>
          <c:orientation val="minMax"/>
          <c:max val="1.1500000000000001"/>
          <c:min val="-1.1500000000000001"/>
        </c:scaling>
        <c:delete val="1"/>
        <c:axPos val="b"/>
        <c:numFmt formatCode="General" sourceLinked="1"/>
        <c:majorTickMark val="out"/>
        <c:minorTickMark val="none"/>
        <c:tickLblPos val="nextTo"/>
        <c:crossAx val="1302267951"/>
        <c:crosses val="autoZero"/>
        <c:crossBetween val="midCat"/>
      </c:valAx>
      <c:valAx>
        <c:axId val="1302267951"/>
        <c:scaling>
          <c:orientation val="minMax"/>
          <c:max val="1.1500000000000001"/>
          <c:min val="-1.1500000000000001"/>
        </c:scaling>
        <c:delete val="1"/>
        <c:axPos val="l"/>
        <c:numFmt formatCode="General" sourceLinked="1"/>
        <c:majorTickMark val="out"/>
        <c:minorTickMark val="none"/>
        <c:tickLblPos val="nextTo"/>
        <c:crossAx val="1302257055"/>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3.xml"/><Relationship Id="rId13" Type="http://schemas.openxmlformats.org/officeDocument/2006/relationships/chart" Target="../charts/chart6.xml"/><Relationship Id="rId3" Type="http://schemas.openxmlformats.org/officeDocument/2006/relationships/image" Target="../media/image2.svg"/><Relationship Id="rId7" Type="http://schemas.openxmlformats.org/officeDocument/2006/relationships/chart" Target="../charts/chart2.xml"/><Relationship Id="rId12" Type="http://schemas.openxmlformats.org/officeDocument/2006/relationships/image" Target="../media/image4.svg"/><Relationship Id="rId2" Type="http://schemas.openxmlformats.org/officeDocument/2006/relationships/image" Target="../media/image1.png"/><Relationship Id="rId1" Type="http://schemas.openxmlformats.org/officeDocument/2006/relationships/chart" Target="../charts/chart1.xml"/><Relationship Id="rId6" Type="http://schemas.openxmlformats.org/officeDocument/2006/relationships/hyperlink" Target="#Geographical!A1"/><Relationship Id="rId11" Type="http://schemas.openxmlformats.org/officeDocument/2006/relationships/image" Target="../media/image3.png"/><Relationship Id="rId5" Type="http://schemas.openxmlformats.org/officeDocument/2006/relationships/hyperlink" Target="#'Income Sources'!A1"/><Relationship Id="rId10" Type="http://schemas.openxmlformats.org/officeDocument/2006/relationships/chart" Target="../charts/chart5.xml"/><Relationship Id="rId4" Type="http://schemas.openxmlformats.org/officeDocument/2006/relationships/hyperlink" Target="https://datasciencephoenix.com" TargetMode="External"/><Relationship Id="rId9" Type="http://schemas.openxmlformats.org/officeDocument/2006/relationships/chart" Target="../charts/chart4.xml"/></Relationships>
</file>

<file path=xl/drawings/_rels/drawing2.xml.rels><?xml version="1.0" encoding="UTF-8" standalone="yes"?>
<Relationships xmlns="http://schemas.openxmlformats.org/package/2006/relationships"><Relationship Id="rId8" Type="http://schemas.openxmlformats.org/officeDocument/2006/relationships/image" Target="../media/image6.svg"/><Relationship Id="rId3" Type="http://schemas.openxmlformats.org/officeDocument/2006/relationships/hyperlink" Target="https://datasciencephoenix.com" TargetMode="External"/><Relationship Id="rId7" Type="http://schemas.openxmlformats.org/officeDocument/2006/relationships/image" Target="../media/image5.png"/><Relationship Id="rId2" Type="http://schemas.openxmlformats.org/officeDocument/2006/relationships/image" Target="../media/image2.svg"/><Relationship Id="rId1" Type="http://schemas.openxmlformats.org/officeDocument/2006/relationships/image" Target="../media/image1.png"/><Relationship Id="rId6" Type="http://schemas.openxmlformats.org/officeDocument/2006/relationships/chart" Target="../charts/chart7.xml"/><Relationship Id="rId11" Type="http://schemas.openxmlformats.org/officeDocument/2006/relationships/chart" Target="../charts/chart8.xml"/><Relationship Id="rId5" Type="http://schemas.openxmlformats.org/officeDocument/2006/relationships/hyperlink" Target="#Geographical!A1"/><Relationship Id="rId10" Type="http://schemas.openxmlformats.org/officeDocument/2006/relationships/image" Target="../media/image8.svg"/><Relationship Id="rId4" Type="http://schemas.openxmlformats.org/officeDocument/2006/relationships/hyperlink" Target="#'Income Sources'!A1"/><Relationship Id="rId9"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absolute">
    <xdr:from>
      <xdr:col>9</xdr:col>
      <xdr:colOff>409575</xdr:colOff>
      <xdr:row>7</xdr:row>
      <xdr:rowOff>114300</xdr:rowOff>
    </xdr:from>
    <xdr:to>
      <xdr:col>17</xdr:col>
      <xdr:colOff>161925</xdr:colOff>
      <xdr:row>35</xdr:row>
      <xdr:rowOff>19050</xdr:rowOff>
    </xdr:to>
    <xdr:sp macro="" textlink="">
      <xdr:nvSpPr>
        <xdr:cNvPr id="236" name="Oval 235">
          <a:extLst>
            <a:ext uri="{FF2B5EF4-FFF2-40B4-BE49-F238E27FC236}">
              <a16:creationId xmlns:a16="http://schemas.microsoft.com/office/drawing/2014/main" id="{A4D777B1-DAA7-31E1-58DA-C58C09CD4BD8}"/>
            </a:ext>
          </a:extLst>
        </xdr:cNvPr>
        <xdr:cNvSpPr/>
      </xdr:nvSpPr>
      <xdr:spPr>
        <a:xfrm>
          <a:off x="6581775" y="1447800"/>
          <a:ext cx="5238750" cy="5238750"/>
        </a:xfrm>
        <a:prstGeom prst="ellipse">
          <a:avLst/>
        </a:prstGeom>
        <a:noFill/>
        <a:ln>
          <a:solidFill>
            <a:srgbClr val="46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8</xdr:col>
      <xdr:colOff>200025</xdr:colOff>
      <xdr:row>2</xdr:row>
      <xdr:rowOff>180975</xdr:rowOff>
    </xdr:from>
    <xdr:to>
      <xdr:col>18</xdr:col>
      <xdr:colOff>371475</xdr:colOff>
      <xdr:row>39</xdr:row>
      <xdr:rowOff>161925</xdr:rowOff>
    </xdr:to>
    <xdr:sp macro="" textlink="">
      <xdr:nvSpPr>
        <xdr:cNvPr id="237" name="Oval 236">
          <a:extLst>
            <a:ext uri="{FF2B5EF4-FFF2-40B4-BE49-F238E27FC236}">
              <a16:creationId xmlns:a16="http://schemas.microsoft.com/office/drawing/2014/main" id="{0892BF75-3024-4190-7380-CDF60114F1D5}"/>
            </a:ext>
          </a:extLst>
        </xdr:cNvPr>
        <xdr:cNvSpPr/>
      </xdr:nvSpPr>
      <xdr:spPr>
        <a:xfrm>
          <a:off x="5686425" y="561975"/>
          <a:ext cx="7029450" cy="7029450"/>
        </a:xfrm>
        <a:prstGeom prst="ellipse">
          <a:avLst/>
        </a:prstGeom>
        <a:noFill/>
        <a:ln>
          <a:solidFill>
            <a:srgbClr val="46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13</xdr:col>
      <xdr:colOff>506997</xdr:colOff>
      <xdr:row>32</xdr:row>
      <xdr:rowOff>124558</xdr:rowOff>
    </xdr:from>
    <xdr:to>
      <xdr:col>15</xdr:col>
      <xdr:colOff>66640</xdr:colOff>
      <xdr:row>37</xdr:row>
      <xdr:rowOff>36634</xdr:rowOff>
    </xdr:to>
    <xdr:grpSp>
      <xdr:nvGrpSpPr>
        <xdr:cNvPr id="86" name="Group 85">
          <a:extLst>
            <a:ext uri="{FF2B5EF4-FFF2-40B4-BE49-F238E27FC236}">
              <a16:creationId xmlns:a16="http://schemas.microsoft.com/office/drawing/2014/main" id="{2ECA9D19-C804-08A1-52AD-A07474B1224C}"/>
            </a:ext>
          </a:extLst>
        </xdr:cNvPr>
        <xdr:cNvGrpSpPr/>
      </xdr:nvGrpSpPr>
      <xdr:grpSpPr>
        <a:xfrm>
          <a:off x="9422397" y="6220558"/>
          <a:ext cx="931243" cy="864576"/>
          <a:chOff x="11899111" y="3182083"/>
          <a:chExt cx="931689" cy="864576"/>
        </a:xfrm>
      </xdr:grpSpPr>
      <xdr:cxnSp macro="">
        <xdr:nvCxnSpPr>
          <xdr:cNvPr id="87" name="Straight Connector 86">
            <a:extLst>
              <a:ext uri="{FF2B5EF4-FFF2-40B4-BE49-F238E27FC236}">
                <a16:creationId xmlns:a16="http://schemas.microsoft.com/office/drawing/2014/main" id="{96DB5DFD-FB7D-DC0E-57F8-D109775278C9}"/>
              </a:ext>
            </a:extLst>
          </xdr:cNvPr>
          <xdr:cNvCxnSpPr/>
        </xdr:nvCxnSpPr>
        <xdr:spPr>
          <a:xfrm>
            <a:off x="11899111" y="3182083"/>
            <a:ext cx="521317" cy="505557"/>
          </a:xfrm>
          <a:prstGeom prst="line">
            <a:avLst/>
          </a:prstGeom>
          <a:ln>
            <a:gradFill>
              <a:gsLst>
                <a:gs pos="24000">
                  <a:srgbClr val="FFFF00"/>
                </a:gs>
                <a:gs pos="76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sp macro="" textlink="">
        <xdr:nvSpPr>
          <xdr:cNvPr id="88" name="Circle: Hollow 87">
            <a:extLst>
              <a:ext uri="{FF2B5EF4-FFF2-40B4-BE49-F238E27FC236}">
                <a16:creationId xmlns:a16="http://schemas.microsoft.com/office/drawing/2014/main" id="{601AE4F5-D7A6-33B9-9E63-16AC9A2EB2C8}"/>
              </a:ext>
            </a:extLst>
          </xdr:cNvPr>
          <xdr:cNvSpPr/>
        </xdr:nvSpPr>
        <xdr:spPr>
          <a:xfrm>
            <a:off x="12354531" y="3618034"/>
            <a:ext cx="428625" cy="428625"/>
          </a:xfrm>
          <a:prstGeom prst="donut">
            <a:avLst>
              <a:gd name="adj" fmla="val 7279"/>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chemeClr val="tx1"/>
              </a:solidFill>
              <a:latin typeface="Avenir Next LT Pro" panose="020B0504020202020204" pitchFamily="34" charset="0"/>
            </a:endParaRPr>
          </a:p>
        </xdr:txBody>
      </xdr:sp>
      <xdr:sp macro="" textlink="Tables!AO8">
        <xdr:nvSpPr>
          <xdr:cNvPr id="89" name="TextBox 88">
            <a:extLst>
              <a:ext uri="{FF2B5EF4-FFF2-40B4-BE49-F238E27FC236}">
                <a16:creationId xmlns:a16="http://schemas.microsoft.com/office/drawing/2014/main" id="{5D07162A-C764-A503-99EA-C3DCB6DD0594}"/>
              </a:ext>
            </a:extLst>
          </xdr:cNvPr>
          <xdr:cNvSpPr txBox="1"/>
        </xdr:nvSpPr>
        <xdr:spPr>
          <a:xfrm>
            <a:off x="12344803" y="3675185"/>
            <a:ext cx="485997" cy="2967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2DCC948C-B609-4DDD-AABD-7FA623BA1DD4}" type="TxLink">
              <a:rPr lang="en-US" sz="1100" b="0" i="0" u="none" strike="noStrike" baseline="0">
                <a:solidFill>
                  <a:schemeClr val="bg1"/>
                </a:solidFill>
                <a:latin typeface="Avenir Next LT Pro" panose="020B0504020202020204" pitchFamily="34" charset="0"/>
                <a:ea typeface="+mn-ea"/>
                <a:cs typeface="Calibri"/>
              </a:rPr>
              <a:pPr algn="ctr"/>
              <a:t>8%</a:t>
            </a:fld>
            <a:endParaRPr lang="en-US" sz="1100" b="0" i="0" u="none" strike="noStrike" baseline="0">
              <a:solidFill>
                <a:schemeClr val="bg1"/>
              </a:solidFill>
              <a:latin typeface="Avenir Next LT Pro" panose="020B0504020202020204" pitchFamily="34" charset="0"/>
              <a:ea typeface="+mn-ea"/>
              <a:cs typeface="Calibri"/>
            </a:endParaRPr>
          </a:p>
        </xdr:txBody>
      </xdr:sp>
    </xdr:grpSp>
    <xdr:clientData/>
  </xdr:twoCellAnchor>
  <xdr:twoCellAnchor editAs="absolute">
    <xdr:from>
      <xdr:col>10</xdr:col>
      <xdr:colOff>428626</xdr:colOff>
      <xdr:row>11</xdr:row>
      <xdr:rowOff>123824</xdr:rowOff>
    </xdr:from>
    <xdr:to>
      <xdr:col>16</xdr:col>
      <xdr:colOff>171450</xdr:colOff>
      <xdr:row>30</xdr:row>
      <xdr:rowOff>166687</xdr:rowOff>
    </xdr:to>
    <xdr:graphicFrame macro="">
      <xdr:nvGraphicFramePr>
        <xdr:cNvPr id="64" name="Chart 63">
          <a:extLst>
            <a:ext uri="{FF2B5EF4-FFF2-40B4-BE49-F238E27FC236}">
              <a16:creationId xmlns:a16="http://schemas.microsoft.com/office/drawing/2014/main" id="{4F217ECB-5AA0-45AB-B1EE-11D281D4679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8</xdr:col>
      <xdr:colOff>466725</xdr:colOff>
      <xdr:row>10</xdr:row>
      <xdr:rowOff>142875</xdr:rowOff>
    </xdr:from>
    <xdr:to>
      <xdr:col>18</xdr:col>
      <xdr:colOff>333375</xdr:colOff>
      <xdr:row>32</xdr:row>
      <xdr:rowOff>85725</xdr:rowOff>
    </xdr:to>
    <xdr:grpSp>
      <xdr:nvGrpSpPr>
        <xdr:cNvPr id="85" name="Group 84">
          <a:extLst>
            <a:ext uri="{FF2B5EF4-FFF2-40B4-BE49-F238E27FC236}">
              <a16:creationId xmlns:a16="http://schemas.microsoft.com/office/drawing/2014/main" id="{847E259E-A811-FA4D-C4A6-68BE8A083AE3}"/>
            </a:ext>
          </a:extLst>
        </xdr:cNvPr>
        <xdr:cNvGrpSpPr/>
      </xdr:nvGrpSpPr>
      <xdr:grpSpPr>
        <a:xfrm>
          <a:off x="5953125" y="2047875"/>
          <a:ext cx="6724650" cy="4133850"/>
          <a:chOff x="5953125" y="2047875"/>
          <a:chExt cx="6724650" cy="4133850"/>
        </a:xfrm>
      </xdr:grpSpPr>
      <xdr:sp macro="" textlink="">
        <xdr:nvSpPr>
          <xdr:cNvPr id="65" name="Oval 64">
            <a:extLst>
              <a:ext uri="{FF2B5EF4-FFF2-40B4-BE49-F238E27FC236}">
                <a16:creationId xmlns:a16="http://schemas.microsoft.com/office/drawing/2014/main" id="{3E11D7D5-2B3C-0AD8-86E1-6EA670616C8B}"/>
              </a:ext>
            </a:extLst>
          </xdr:cNvPr>
          <xdr:cNvSpPr>
            <a:spLocks noChangeAspect="1"/>
          </xdr:cNvSpPr>
        </xdr:nvSpPr>
        <xdr:spPr>
          <a:xfrm>
            <a:off x="8296276" y="3131343"/>
            <a:ext cx="1838325" cy="1838325"/>
          </a:xfrm>
          <a:prstGeom prst="ellipse">
            <a:avLst/>
          </a:prstGeom>
          <a:solidFill>
            <a:srgbClr val="C0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lang="en-GB" sz="1100">
              <a:latin typeface="Avenir Next LT Pro" panose="020B0504020202020204" pitchFamily="34" charset="0"/>
            </a:endParaRPr>
          </a:p>
        </xdr:txBody>
      </xdr:sp>
      <xdr:sp macro="" textlink="">
        <xdr:nvSpPr>
          <xdr:cNvPr id="66" name="Oval 65">
            <a:extLst>
              <a:ext uri="{FF2B5EF4-FFF2-40B4-BE49-F238E27FC236}">
                <a16:creationId xmlns:a16="http://schemas.microsoft.com/office/drawing/2014/main" id="{DEF85A32-B5D5-A3D6-D63A-BF42B47271C5}"/>
              </a:ext>
            </a:extLst>
          </xdr:cNvPr>
          <xdr:cNvSpPr/>
        </xdr:nvSpPr>
        <xdr:spPr>
          <a:xfrm>
            <a:off x="8529638" y="3364705"/>
            <a:ext cx="1371600" cy="1371600"/>
          </a:xfrm>
          <a:prstGeom prst="ellipse">
            <a:avLst/>
          </a:prstGeom>
          <a:solidFill>
            <a:schemeClr val="tx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grpSp>
        <xdr:nvGrpSpPr>
          <xdr:cNvPr id="25" name="Group 24">
            <a:extLst>
              <a:ext uri="{FF2B5EF4-FFF2-40B4-BE49-F238E27FC236}">
                <a16:creationId xmlns:a16="http://schemas.microsoft.com/office/drawing/2014/main" id="{4BBE27CF-0D3F-F690-1993-A5ECB7F97259}"/>
              </a:ext>
            </a:extLst>
          </xdr:cNvPr>
          <xdr:cNvGrpSpPr/>
        </xdr:nvGrpSpPr>
        <xdr:grpSpPr>
          <a:xfrm>
            <a:off x="8482013" y="3579017"/>
            <a:ext cx="1466850" cy="942976"/>
            <a:chOff x="8610600" y="3581399"/>
            <a:chExt cx="1466850" cy="942976"/>
          </a:xfrm>
        </xdr:grpSpPr>
        <xdr:sp macro="" textlink="Tables!S2">
          <xdr:nvSpPr>
            <xdr:cNvPr id="21" name="TextBox 20">
              <a:extLst>
                <a:ext uri="{FF2B5EF4-FFF2-40B4-BE49-F238E27FC236}">
                  <a16:creationId xmlns:a16="http://schemas.microsoft.com/office/drawing/2014/main" id="{80856A7B-F1DC-DA75-AFF0-79D54A4806CB}"/>
                </a:ext>
              </a:extLst>
            </xdr:cNvPr>
            <xdr:cNvSpPr txBox="1"/>
          </xdr:nvSpPr>
          <xdr:spPr>
            <a:xfrm>
              <a:off x="8820150" y="3581399"/>
              <a:ext cx="1047750" cy="657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10F3F6DC-C6E0-42FC-9F0E-10D09E2B96B0}" type="TxLink">
                <a:rPr lang="en-US" sz="3200" b="0" i="0" u="none" strike="noStrike">
                  <a:solidFill>
                    <a:schemeClr val="bg1"/>
                  </a:solidFill>
                  <a:latin typeface="Avenir Next LT Pro" panose="020B0504020202020204" pitchFamily="34" charset="0"/>
                  <a:ea typeface="+mn-ea"/>
                  <a:cs typeface="Calibri"/>
                </a:rPr>
                <a:pPr algn="ctr"/>
                <a:t>91%</a:t>
              </a:fld>
              <a:endParaRPr lang="en-GB" sz="3200" b="0" i="0" u="none" strike="noStrike" baseline="0">
                <a:solidFill>
                  <a:schemeClr val="bg1"/>
                </a:solidFill>
                <a:latin typeface="Avenir Next LT Pro" panose="020B0504020202020204" pitchFamily="34" charset="0"/>
                <a:ea typeface="+mn-ea"/>
                <a:cs typeface="+mn-cs"/>
              </a:endParaRPr>
            </a:p>
          </xdr:txBody>
        </xdr:sp>
        <xdr:sp macro="" textlink="">
          <xdr:nvSpPr>
            <xdr:cNvPr id="23" name="TextBox 22">
              <a:extLst>
                <a:ext uri="{FF2B5EF4-FFF2-40B4-BE49-F238E27FC236}">
                  <a16:creationId xmlns:a16="http://schemas.microsoft.com/office/drawing/2014/main" id="{FDE3FC01-7543-1A06-274A-BA2FC2C43FC9}"/>
                </a:ext>
              </a:extLst>
            </xdr:cNvPr>
            <xdr:cNvSpPr txBox="1"/>
          </xdr:nvSpPr>
          <xdr:spPr>
            <a:xfrm>
              <a:off x="8610600" y="3952875"/>
              <a:ext cx="1466850"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000" b="0" i="0" u="none" strike="noStrike" baseline="0">
                  <a:solidFill>
                    <a:schemeClr val="bg1"/>
                  </a:solidFill>
                  <a:latin typeface="Avenir Next LT Pro" panose="020B0504020202020204" pitchFamily="34" charset="0"/>
                  <a:ea typeface="+mn-ea"/>
                  <a:cs typeface="+mn-cs"/>
                </a:rPr>
                <a:t>Income Target Achieved</a:t>
              </a:r>
            </a:p>
          </xdr:txBody>
        </xdr:sp>
      </xdr:grpSp>
      <xdr:cxnSp macro="">
        <xdr:nvCxnSpPr>
          <xdr:cNvPr id="68" name="Straight Connector 67">
            <a:extLst>
              <a:ext uri="{FF2B5EF4-FFF2-40B4-BE49-F238E27FC236}">
                <a16:creationId xmlns:a16="http://schemas.microsoft.com/office/drawing/2014/main" id="{8EE1170D-0DAF-D26A-F27A-59D7065A4A73}"/>
              </a:ext>
            </a:extLst>
          </xdr:cNvPr>
          <xdr:cNvCxnSpPr/>
        </xdr:nvCxnSpPr>
        <xdr:spPr>
          <a:xfrm flipV="1">
            <a:off x="9620250" y="2047875"/>
            <a:ext cx="857250" cy="1362075"/>
          </a:xfrm>
          <a:prstGeom prst="line">
            <a:avLst/>
          </a:prstGeom>
          <a:ln>
            <a:gradFill>
              <a:gsLst>
                <a:gs pos="20000">
                  <a:srgbClr val="C00000"/>
                </a:gs>
                <a:gs pos="100000">
                  <a:srgbClr val="FFFF00"/>
                </a:gs>
              </a:gsLst>
              <a:lin ang="5400000" scaled="1"/>
            </a:gradFill>
          </a:ln>
        </xdr:spPr>
        <xdr:style>
          <a:lnRef idx="1">
            <a:schemeClr val="accent1"/>
          </a:lnRef>
          <a:fillRef idx="0">
            <a:schemeClr val="accent1"/>
          </a:fillRef>
          <a:effectRef idx="0">
            <a:schemeClr val="accent1"/>
          </a:effectRef>
          <a:fontRef idx="minor">
            <a:schemeClr val="tx1"/>
          </a:fontRef>
        </xdr:style>
      </xdr:cxnSp>
      <xdr:cxnSp macro="">
        <xdr:nvCxnSpPr>
          <xdr:cNvPr id="70" name="Straight Connector 69">
            <a:extLst>
              <a:ext uri="{FF2B5EF4-FFF2-40B4-BE49-F238E27FC236}">
                <a16:creationId xmlns:a16="http://schemas.microsoft.com/office/drawing/2014/main" id="{A8C53DFC-41D4-6151-BA40-D7B60385306A}"/>
              </a:ext>
            </a:extLst>
          </xdr:cNvPr>
          <xdr:cNvCxnSpPr/>
        </xdr:nvCxnSpPr>
        <xdr:spPr>
          <a:xfrm flipV="1">
            <a:off x="10001250" y="3552825"/>
            <a:ext cx="1619250" cy="381000"/>
          </a:xfrm>
          <a:prstGeom prst="line">
            <a:avLst/>
          </a:prstGeom>
          <a:ln>
            <a:gradFill>
              <a:gsLst>
                <a:gs pos="20000">
                  <a:srgbClr val="C00000"/>
                </a:gs>
                <a:gs pos="100000">
                  <a:srgbClr val="FFFF00"/>
                </a:gs>
              </a:gsLst>
              <a:lin ang="5400000" scaled="1"/>
            </a:gradFill>
          </a:ln>
        </xdr:spPr>
        <xdr:style>
          <a:lnRef idx="1">
            <a:schemeClr val="accent1"/>
          </a:lnRef>
          <a:fillRef idx="0">
            <a:schemeClr val="accent1"/>
          </a:fillRef>
          <a:effectRef idx="0">
            <a:schemeClr val="accent1"/>
          </a:effectRef>
          <a:fontRef idx="minor">
            <a:schemeClr val="tx1"/>
          </a:fontRef>
        </xdr:style>
      </xdr:cxnSp>
      <xdr:cxnSp macro="">
        <xdr:nvCxnSpPr>
          <xdr:cNvPr id="71" name="Straight Connector 70">
            <a:extLst>
              <a:ext uri="{FF2B5EF4-FFF2-40B4-BE49-F238E27FC236}">
                <a16:creationId xmlns:a16="http://schemas.microsoft.com/office/drawing/2014/main" id="{6DEA91C6-098E-9B6F-CCF7-94AB9E94B26D}"/>
              </a:ext>
            </a:extLst>
          </xdr:cNvPr>
          <xdr:cNvCxnSpPr/>
        </xdr:nvCxnSpPr>
        <xdr:spPr>
          <a:xfrm>
            <a:off x="9963150" y="4371975"/>
            <a:ext cx="2714625" cy="1257300"/>
          </a:xfrm>
          <a:prstGeom prst="line">
            <a:avLst/>
          </a:prstGeom>
          <a:ln>
            <a:gradFill>
              <a:gsLst>
                <a:gs pos="20000">
                  <a:srgbClr val="C00000"/>
                </a:gs>
                <a:gs pos="100000">
                  <a:srgbClr val="FFFF00"/>
                </a:gs>
              </a:gsLst>
              <a:lin ang="5400000" scaled="1"/>
            </a:gradFill>
          </a:ln>
        </xdr:spPr>
        <xdr:style>
          <a:lnRef idx="1">
            <a:schemeClr val="accent1"/>
          </a:lnRef>
          <a:fillRef idx="0">
            <a:schemeClr val="accent1"/>
          </a:fillRef>
          <a:effectRef idx="0">
            <a:schemeClr val="accent1"/>
          </a:effectRef>
          <a:fontRef idx="minor">
            <a:schemeClr val="tx1"/>
          </a:fontRef>
        </xdr:style>
      </xdr:cxnSp>
      <xdr:cxnSp macro="">
        <xdr:nvCxnSpPr>
          <xdr:cNvPr id="72" name="Straight Connector 71">
            <a:extLst>
              <a:ext uri="{FF2B5EF4-FFF2-40B4-BE49-F238E27FC236}">
                <a16:creationId xmlns:a16="http://schemas.microsoft.com/office/drawing/2014/main" id="{B081CBB1-B612-834D-3B1F-43D7886B8AC1}"/>
              </a:ext>
            </a:extLst>
          </xdr:cNvPr>
          <xdr:cNvCxnSpPr/>
        </xdr:nvCxnSpPr>
        <xdr:spPr>
          <a:xfrm>
            <a:off x="9277350" y="4857750"/>
            <a:ext cx="123825" cy="1323975"/>
          </a:xfrm>
          <a:prstGeom prst="line">
            <a:avLst/>
          </a:prstGeom>
          <a:ln>
            <a:gradFill>
              <a:gsLst>
                <a:gs pos="20000">
                  <a:srgbClr val="C00000"/>
                </a:gs>
                <a:gs pos="100000">
                  <a:srgbClr val="FFFF00"/>
                </a:gs>
              </a:gsLst>
              <a:lin ang="5400000" scaled="1"/>
            </a:gradFill>
          </a:ln>
        </xdr:spPr>
        <xdr:style>
          <a:lnRef idx="1">
            <a:schemeClr val="accent1"/>
          </a:lnRef>
          <a:fillRef idx="0">
            <a:schemeClr val="accent1"/>
          </a:fillRef>
          <a:effectRef idx="0">
            <a:schemeClr val="accent1"/>
          </a:effectRef>
          <a:fontRef idx="minor">
            <a:schemeClr val="tx1"/>
          </a:fontRef>
        </xdr:style>
      </xdr:cxnSp>
      <xdr:cxnSp macro="">
        <xdr:nvCxnSpPr>
          <xdr:cNvPr id="73" name="Straight Connector 72">
            <a:extLst>
              <a:ext uri="{FF2B5EF4-FFF2-40B4-BE49-F238E27FC236}">
                <a16:creationId xmlns:a16="http://schemas.microsoft.com/office/drawing/2014/main" id="{3CB562FE-BB98-2FF1-0226-382AC2C9BC38}"/>
              </a:ext>
            </a:extLst>
          </xdr:cNvPr>
          <xdr:cNvCxnSpPr/>
        </xdr:nvCxnSpPr>
        <xdr:spPr>
          <a:xfrm flipH="1">
            <a:off x="5953125" y="4305300"/>
            <a:ext cx="2466975" cy="847725"/>
          </a:xfrm>
          <a:prstGeom prst="line">
            <a:avLst/>
          </a:prstGeom>
          <a:ln>
            <a:gradFill>
              <a:gsLst>
                <a:gs pos="20000">
                  <a:srgbClr val="C00000"/>
                </a:gs>
                <a:gs pos="100000">
                  <a:srgbClr val="FFFF00"/>
                </a:gs>
              </a:gsLst>
              <a:lin ang="5400000" scaled="1"/>
            </a:gradFill>
          </a:ln>
        </xdr:spPr>
        <xdr:style>
          <a:lnRef idx="1">
            <a:schemeClr val="accent1"/>
          </a:lnRef>
          <a:fillRef idx="0">
            <a:schemeClr val="accent1"/>
          </a:fillRef>
          <a:effectRef idx="0">
            <a:schemeClr val="accent1"/>
          </a:effectRef>
          <a:fontRef idx="minor">
            <a:schemeClr val="tx1"/>
          </a:fontRef>
        </xdr:style>
      </xdr:cxnSp>
      <xdr:cxnSp macro="">
        <xdr:nvCxnSpPr>
          <xdr:cNvPr id="74" name="Straight Connector 73">
            <a:extLst>
              <a:ext uri="{FF2B5EF4-FFF2-40B4-BE49-F238E27FC236}">
                <a16:creationId xmlns:a16="http://schemas.microsoft.com/office/drawing/2014/main" id="{DEAFFDCD-F16C-5616-6464-13538A326BC8}"/>
              </a:ext>
            </a:extLst>
          </xdr:cNvPr>
          <xdr:cNvCxnSpPr/>
        </xdr:nvCxnSpPr>
        <xdr:spPr>
          <a:xfrm flipH="1" flipV="1">
            <a:off x="7124700" y="2543175"/>
            <a:ext cx="1495425" cy="1057275"/>
          </a:xfrm>
          <a:prstGeom prst="line">
            <a:avLst/>
          </a:prstGeom>
          <a:ln>
            <a:gradFill>
              <a:gsLst>
                <a:gs pos="20000">
                  <a:srgbClr val="C00000"/>
                </a:gs>
                <a:gs pos="100000">
                  <a:srgbClr val="FFFF00"/>
                </a:gs>
              </a:gsLst>
              <a:lin ang="5400000" scaled="1"/>
            </a:gra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absolute">
    <xdr:from>
      <xdr:col>16</xdr:col>
      <xdr:colOff>668732</xdr:colOff>
      <xdr:row>13</xdr:row>
      <xdr:rowOff>76199</xdr:rowOff>
    </xdr:from>
    <xdr:to>
      <xdr:col>18</xdr:col>
      <xdr:colOff>628663</xdr:colOff>
      <xdr:row>18</xdr:row>
      <xdr:rowOff>105103</xdr:rowOff>
    </xdr:to>
    <xdr:grpSp>
      <xdr:nvGrpSpPr>
        <xdr:cNvPr id="80" name="Group 79">
          <a:extLst>
            <a:ext uri="{FF2B5EF4-FFF2-40B4-BE49-F238E27FC236}">
              <a16:creationId xmlns:a16="http://schemas.microsoft.com/office/drawing/2014/main" id="{90084F99-AF2B-D81A-82D7-9C9AA5DFD642}"/>
            </a:ext>
          </a:extLst>
        </xdr:cNvPr>
        <xdr:cNvGrpSpPr/>
      </xdr:nvGrpSpPr>
      <xdr:grpSpPr>
        <a:xfrm>
          <a:off x="11641532" y="2552699"/>
          <a:ext cx="1331531" cy="981404"/>
          <a:chOff x="11642018" y="2552699"/>
          <a:chExt cx="1331022" cy="981404"/>
        </a:xfrm>
      </xdr:grpSpPr>
      <xdr:cxnSp macro="">
        <xdr:nvCxnSpPr>
          <xdr:cNvPr id="26" name="Straight Connector 25">
            <a:extLst>
              <a:ext uri="{FF2B5EF4-FFF2-40B4-BE49-F238E27FC236}">
                <a16:creationId xmlns:a16="http://schemas.microsoft.com/office/drawing/2014/main" id="{4B94A0E3-52F3-B987-6585-375D62FE4BD5}"/>
              </a:ext>
            </a:extLst>
          </xdr:cNvPr>
          <xdr:cNvCxnSpPr/>
        </xdr:nvCxnSpPr>
        <xdr:spPr>
          <a:xfrm flipV="1">
            <a:off x="11642018" y="2895600"/>
            <a:ext cx="921457" cy="638503"/>
          </a:xfrm>
          <a:prstGeom prst="line">
            <a:avLst/>
          </a:prstGeom>
          <a:ln>
            <a:gradFill>
              <a:gsLst>
                <a:gs pos="24000">
                  <a:srgbClr val="FFFF00"/>
                </a:gs>
                <a:gs pos="76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sp macro="" textlink="">
        <xdr:nvSpPr>
          <xdr:cNvPr id="69" name="Circle: Hollow 68">
            <a:extLst>
              <a:ext uri="{FF2B5EF4-FFF2-40B4-BE49-F238E27FC236}">
                <a16:creationId xmlns:a16="http://schemas.microsoft.com/office/drawing/2014/main" id="{87C3385C-2677-0164-2969-06AEC195D77A}"/>
              </a:ext>
            </a:extLst>
          </xdr:cNvPr>
          <xdr:cNvSpPr/>
        </xdr:nvSpPr>
        <xdr:spPr>
          <a:xfrm>
            <a:off x="12506325" y="2552699"/>
            <a:ext cx="428625" cy="428625"/>
          </a:xfrm>
          <a:prstGeom prst="donut">
            <a:avLst>
              <a:gd name="adj" fmla="val 7279"/>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chemeClr val="tx1"/>
              </a:solidFill>
              <a:latin typeface="Avenir Next LT Pro" panose="020B0504020202020204" pitchFamily="34" charset="0"/>
            </a:endParaRPr>
          </a:p>
        </xdr:txBody>
      </xdr:sp>
      <xdr:sp macro="" textlink="Tables!AO17">
        <xdr:nvSpPr>
          <xdr:cNvPr id="79" name="TextBox 78">
            <a:extLst>
              <a:ext uri="{FF2B5EF4-FFF2-40B4-BE49-F238E27FC236}">
                <a16:creationId xmlns:a16="http://schemas.microsoft.com/office/drawing/2014/main" id="{042749B2-03FF-53F5-44B9-7103DF67DC98}"/>
              </a:ext>
            </a:extLst>
          </xdr:cNvPr>
          <xdr:cNvSpPr txBox="1"/>
        </xdr:nvSpPr>
        <xdr:spPr>
          <a:xfrm>
            <a:off x="12477927" y="2609850"/>
            <a:ext cx="495113" cy="304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37A8BE69-13AB-4179-B3F3-E225DBE24353}" type="TxLink">
              <a:rPr lang="en-US" sz="1100" b="0" i="0" u="none" strike="noStrike" baseline="0">
                <a:solidFill>
                  <a:schemeClr val="bg1"/>
                </a:solidFill>
                <a:latin typeface="Avenir Next LT Pro" panose="020B0504020202020204" pitchFamily="34" charset="0"/>
                <a:ea typeface="+mn-ea"/>
                <a:cs typeface="Calibri"/>
              </a:rPr>
              <a:pPr algn="ctr"/>
              <a:t>28%</a:t>
            </a:fld>
            <a:endParaRPr lang="en-GB" sz="1200" b="0" i="0" u="none" strike="noStrike" baseline="0">
              <a:solidFill>
                <a:schemeClr val="bg1"/>
              </a:solidFill>
              <a:latin typeface="Avenir Next LT Pro" panose="020B0504020202020204" pitchFamily="34" charset="0"/>
              <a:ea typeface="+mn-ea"/>
              <a:cs typeface="+mn-cs"/>
            </a:endParaRPr>
          </a:p>
        </xdr:txBody>
      </xdr:sp>
    </xdr:grpSp>
    <xdr:clientData/>
  </xdr:twoCellAnchor>
  <xdr:twoCellAnchor editAs="absolute">
    <xdr:from>
      <xdr:col>18</xdr:col>
      <xdr:colOff>412530</xdr:colOff>
      <xdr:row>27</xdr:row>
      <xdr:rowOff>38099</xdr:rowOff>
    </xdr:from>
    <xdr:to>
      <xdr:col>21</xdr:col>
      <xdr:colOff>152399</xdr:colOff>
      <xdr:row>29</xdr:row>
      <xdr:rowOff>118241</xdr:rowOff>
    </xdr:to>
    <xdr:grpSp>
      <xdr:nvGrpSpPr>
        <xdr:cNvPr id="81" name="Group 80">
          <a:extLst>
            <a:ext uri="{FF2B5EF4-FFF2-40B4-BE49-F238E27FC236}">
              <a16:creationId xmlns:a16="http://schemas.microsoft.com/office/drawing/2014/main" id="{F4667695-D1E1-E1D8-CDB4-D3479CCD5771}"/>
            </a:ext>
          </a:extLst>
        </xdr:cNvPr>
        <xdr:cNvGrpSpPr/>
      </xdr:nvGrpSpPr>
      <xdr:grpSpPr>
        <a:xfrm>
          <a:off x="12756930" y="5181599"/>
          <a:ext cx="1797269" cy="461142"/>
          <a:chOff x="11556068" y="3067049"/>
          <a:chExt cx="1797990" cy="461142"/>
        </a:xfrm>
      </xdr:grpSpPr>
      <xdr:cxnSp macro="">
        <xdr:nvCxnSpPr>
          <xdr:cNvPr id="82" name="Straight Connector 81">
            <a:extLst>
              <a:ext uri="{FF2B5EF4-FFF2-40B4-BE49-F238E27FC236}">
                <a16:creationId xmlns:a16="http://schemas.microsoft.com/office/drawing/2014/main" id="{847B628D-EB1A-48C4-3259-70F107DEF286}"/>
              </a:ext>
            </a:extLst>
          </xdr:cNvPr>
          <xdr:cNvCxnSpPr>
            <a:endCxn id="83" idx="2"/>
          </xdr:cNvCxnSpPr>
        </xdr:nvCxnSpPr>
        <xdr:spPr>
          <a:xfrm flipV="1">
            <a:off x="11556068" y="3281362"/>
            <a:ext cx="1340782" cy="246829"/>
          </a:xfrm>
          <a:prstGeom prst="line">
            <a:avLst/>
          </a:prstGeom>
          <a:ln>
            <a:gradFill>
              <a:gsLst>
                <a:gs pos="24000">
                  <a:srgbClr val="FFFF00"/>
                </a:gs>
                <a:gs pos="76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sp macro="" textlink="">
        <xdr:nvSpPr>
          <xdr:cNvPr id="83" name="Circle: Hollow 82">
            <a:extLst>
              <a:ext uri="{FF2B5EF4-FFF2-40B4-BE49-F238E27FC236}">
                <a16:creationId xmlns:a16="http://schemas.microsoft.com/office/drawing/2014/main" id="{AAACD064-BC8D-1DF9-8186-197864BABF1C}"/>
              </a:ext>
            </a:extLst>
          </xdr:cNvPr>
          <xdr:cNvSpPr/>
        </xdr:nvSpPr>
        <xdr:spPr>
          <a:xfrm>
            <a:off x="12896850" y="3067049"/>
            <a:ext cx="428625" cy="428625"/>
          </a:xfrm>
          <a:prstGeom prst="donut">
            <a:avLst>
              <a:gd name="adj" fmla="val 7279"/>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chemeClr val="tx1"/>
              </a:solidFill>
              <a:latin typeface="Avenir Next LT Pro" panose="020B0504020202020204" pitchFamily="34" charset="0"/>
            </a:endParaRPr>
          </a:p>
        </xdr:txBody>
      </xdr:sp>
      <xdr:sp macro="" textlink="Tables!AO5">
        <xdr:nvSpPr>
          <xdr:cNvPr id="84" name="TextBox 83">
            <a:extLst>
              <a:ext uri="{FF2B5EF4-FFF2-40B4-BE49-F238E27FC236}">
                <a16:creationId xmlns:a16="http://schemas.microsoft.com/office/drawing/2014/main" id="{4728458B-C0ED-17E2-EAAC-C80FA9FE5C57}"/>
              </a:ext>
            </a:extLst>
          </xdr:cNvPr>
          <xdr:cNvSpPr txBox="1"/>
        </xdr:nvSpPr>
        <xdr:spPr>
          <a:xfrm>
            <a:off x="12858558" y="3114675"/>
            <a:ext cx="495500"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B287FB57-60BC-4FDB-82BB-BB6F21CBCFC2}" type="TxLink">
              <a:rPr lang="en-US" sz="1100" b="0" i="0" u="none" strike="noStrike" baseline="0">
                <a:solidFill>
                  <a:schemeClr val="bg1"/>
                </a:solidFill>
                <a:latin typeface="Avenir Next LT Pro" panose="020B0504020202020204" pitchFamily="34" charset="0"/>
                <a:ea typeface="+mn-ea"/>
                <a:cs typeface="Calibri"/>
              </a:rPr>
              <a:pPr algn="ctr"/>
              <a:t>16%</a:t>
            </a:fld>
            <a:endParaRPr lang="en-GB" sz="1200" b="0" i="0" u="none" strike="noStrike" baseline="0">
              <a:solidFill>
                <a:schemeClr val="bg1"/>
              </a:solidFill>
              <a:latin typeface="Avenir Next LT Pro" panose="020B0504020202020204" pitchFamily="34" charset="0"/>
              <a:ea typeface="+mn-ea"/>
              <a:cs typeface="+mn-cs"/>
            </a:endParaRPr>
          </a:p>
        </xdr:txBody>
      </xdr:sp>
    </xdr:grpSp>
    <xdr:clientData/>
  </xdr:twoCellAnchor>
  <xdr:twoCellAnchor editAs="absolute">
    <xdr:from>
      <xdr:col>7</xdr:col>
      <xdr:colOff>657226</xdr:colOff>
      <xdr:row>27</xdr:row>
      <xdr:rowOff>45983</xdr:rowOff>
    </xdr:from>
    <xdr:to>
      <xdr:col>8</xdr:col>
      <xdr:colOff>514350</xdr:colOff>
      <xdr:row>35</xdr:row>
      <xdr:rowOff>28574</xdr:rowOff>
    </xdr:to>
    <xdr:grpSp>
      <xdr:nvGrpSpPr>
        <xdr:cNvPr id="90" name="Group 89">
          <a:extLst>
            <a:ext uri="{FF2B5EF4-FFF2-40B4-BE49-F238E27FC236}">
              <a16:creationId xmlns:a16="http://schemas.microsoft.com/office/drawing/2014/main" id="{254108B2-B7C1-EC36-7F2E-5691C341956B}"/>
            </a:ext>
          </a:extLst>
        </xdr:cNvPr>
        <xdr:cNvGrpSpPr/>
      </xdr:nvGrpSpPr>
      <xdr:grpSpPr>
        <a:xfrm>
          <a:off x="5457826" y="5189483"/>
          <a:ext cx="542924" cy="1506591"/>
          <a:chOff x="11277601" y="2227208"/>
          <a:chExt cx="542924" cy="1506591"/>
        </a:xfrm>
      </xdr:grpSpPr>
      <xdr:cxnSp macro="">
        <xdr:nvCxnSpPr>
          <xdr:cNvPr id="91" name="Straight Connector 90">
            <a:extLst>
              <a:ext uri="{FF2B5EF4-FFF2-40B4-BE49-F238E27FC236}">
                <a16:creationId xmlns:a16="http://schemas.microsoft.com/office/drawing/2014/main" id="{0A654138-238E-6489-079E-08FAF6DBDD3E}"/>
              </a:ext>
            </a:extLst>
          </xdr:cNvPr>
          <xdr:cNvCxnSpPr>
            <a:endCxn id="92" idx="0"/>
          </xdr:cNvCxnSpPr>
        </xdr:nvCxnSpPr>
        <xdr:spPr>
          <a:xfrm flipH="1">
            <a:off x="11539538" y="2227208"/>
            <a:ext cx="246172" cy="1077966"/>
          </a:xfrm>
          <a:prstGeom prst="line">
            <a:avLst/>
          </a:prstGeom>
          <a:ln>
            <a:gradFill>
              <a:gsLst>
                <a:gs pos="24000">
                  <a:srgbClr val="FFFF00"/>
                </a:gs>
                <a:gs pos="76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sp macro="" textlink="">
        <xdr:nvSpPr>
          <xdr:cNvPr id="92" name="Circle: Hollow 91">
            <a:extLst>
              <a:ext uri="{FF2B5EF4-FFF2-40B4-BE49-F238E27FC236}">
                <a16:creationId xmlns:a16="http://schemas.microsoft.com/office/drawing/2014/main" id="{E49255DD-2CCB-40FA-F2D9-A431C51CB84D}"/>
              </a:ext>
            </a:extLst>
          </xdr:cNvPr>
          <xdr:cNvSpPr/>
        </xdr:nvSpPr>
        <xdr:spPr>
          <a:xfrm>
            <a:off x="11325225" y="3305174"/>
            <a:ext cx="428625" cy="428625"/>
          </a:xfrm>
          <a:prstGeom prst="donut">
            <a:avLst>
              <a:gd name="adj" fmla="val 7279"/>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chemeClr val="tx1"/>
              </a:solidFill>
              <a:latin typeface="Avenir Next LT Pro" panose="020B0504020202020204" pitchFamily="34" charset="0"/>
            </a:endParaRPr>
          </a:p>
        </xdr:txBody>
      </xdr:sp>
      <xdr:sp macro="" textlink="Tables!AO2">
        <xdr:nvSpPr>
          <xdr:cNvPr id="93" name="TextBox 92">
            <a:extLst>
              <a:ext uri="{FF2B5EF4-FFF2-40B4-BE49-F238E27FC236}">
                <a16:creationId xmlns:a16="http://schemas.microsoft.com/office/drawing/2014/main" id="{4AF73772-507B-EA66-31FC-F1BD57E8FFC0}"/>
              </a:ext>
            </a:extLst>
          </xdr:cNvPr>
          <xdr:cNvSpPr txBox="1"/>
        </xdr:nvSpPr>
        <xdr:spPr>
          <a:xfrm>
            <a:off x="11277601" y="3343275"/>
            <a:ext cx="542924"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9E8D8D83-3DEC-4BBA-AB20-A40D57733A3A}" type="TxLink">
              <a:rPr lang="en-US" sz="1100" b="0" i="0" u="none" strike="noStrike" baseline="0">
                <a:solidFill>
                  <a:schemeClr val="bg1"/>
                </a:solidFill>
                <a:latin typeface="Avenir Next LT Pro" panose="020B0504020202020204" pitchFamily="34" charset="0"/>
                <a:ea typeface="+mn-ea"/>
                <a:cs typeface="Calibri"/>
              </a:rPr>
              <a:pPr algn="ctr"/>
              <a:t>20%</a:t>
            </a:fld>
            <a:endParaRPr lang="en-GB" sz="1200" b="0" i="0" u="none" strike="noStrike" baseline="0">
              <a:solidFill>
                <a:schemeClr val="bg1"/>
              </a:solidFill>
              <a:latin typeface="Avenir Next LT Pro" panose="020B0504020202020204" pitchFamily="34" charset="0"/>
              <a:ea typeface="+mn-ea"/>
              <a:cs typeface="+mn-cs"/>
            </a:endParaRPr>
          </a:p>
        </xdr:txBody>
      </xdr:sp>
    </xdr:grpSp>
    <xdr:clientData/>
  </xdr:twoCellAnchor>
  <xdr:twoCellAnchor editAs="absolute">
    <xdr:from>
      <xdr:col>8</xdr:col>
      <xdr:colOff>542900</xdr:colOff>
      <xdr:row>5</xdr:row>
      <xdr:rowOff>171449</xdr:rowOff>
    </xdr:from>
    <xdr:to>
      <xdr:col>10</xdr:col>
      <xdr:colOff>254855</xdr:colOff>
      <xdr:row>13</xdr:row>
      <xdr:rowOff>0</xdr:rowOff>
    </xdr:to>
    <xdr:grpSp>
      <xdr:nvGrpSpPr>
        <xdr:cNvPr id="94" name="Group 93">
          <a:extLst>
            <a:ext uri="{FF2B5EF4-FFF2-40B4-BE49-F238E27FC236}">
              <a16:creationId xmlns:a16="http://schemas.microsoft.com/office/drawing/2014/main" id="{EE932390-75D3-E57B-8F5D-4CAE1982172F}"/>
            </a:ext>
          </a:extLst>
        </xdr:cNvPr>
        <xdr:cNvGrpSpPr/>
      </xdr:nvGrpSpPr>
      <xdr:grpSpPr>
        <a:xfrm>
          <a:off x="6029300" y="1123949"/>
          <a:ext cx="1083555" cy="1352551"/>
          <a:chOff x="11010912" y="2314574"/>
          <a:chExt cx="1083259" cy="1352551"/>
        </a:xfrm>
      </xdr:grpSpPr>
      <xdr:cxnSp macro="">
        <xdr:nvCxnSpPr>
          <xdr:cNvPr id="95" name="Straight Connector 94">
            <a:extLst>
              <a:ext uri="{FF2B5EF4-FFF2-40B4-BE49-F238E27FC236}">
                <a16:creationId xmlns:a16="http://schemas.microsoft.com/office/drawing/2014/main" id="{E971DBCE-D2BE-8DD3-5D03-0B894EAC7130}"/>
              </a:ext>
            </a:extLst>
          </xdr:cNvPr>
          <xdr:cNvCxnSpPr>
            <a:endCxn id="96" idx="5"/>
          </xdr:cNvCxnSpPr>
        </xdr:nvCxnSpPr>
        <xdr:spPr>
          <a:xfrm flipH="1" flipV="1">
            <a:off x="11443429" y="2680428"/>
            <a:ext cx="650742" cy="986697"/>
          </a:xfrm>
          <a:prstGeom prst="line">
            <a:avLst/>
          </a:prstGeom>
          <a:ln>
            <a:gradFill>
              <a:gsLst>
                <a:gs pos="24000">
                  <a:srgbClr val="FFFF00"/>
                </a:gs>
                <a:gs pos="76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sp macro="" textlink="">
        <xdr:nvSpPr>
          <xdr:cNvPr id="96" name="Circle: Hollow 95">
            <a:extLst>
              <a:ext uri="{FF2B5EF4-FFF2-40B4-BE49-F238E27FC236}">
                <a16:creationId xmlns:a16="http://schemas.microsoft.com/office/drawing/2014/main" id="{91420EBE-A52A-8C3E-A83C-6AC16FD5BDCF}"/>
              </a:ext>
            </a:extLst>
          </xdr:cNvPr>
          <xdr:cNvSpPr/>
        </xdr:nvSpPr>
        <xdr:spPr>
          <a:xfrm>
            <a:off x="11077575" y="2314574"/>
            <a:ext cx="428625" cy="428625"/>
          </a:xfrm>
          <a:prstGeom prst="donut">
            <a:avLst>
              <a:gd name="adj" fmla="val 7279"/>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chemeClr val="tx1"/>
              </a:solidFill>
              <a:latin typeface="Avenir Next LT Pro" panose="020B0504020202020204" pitchFamily="34" charset="0"/>
            </a:endParaRPr>
          </a:p>
        </xdr:txBody>
      </xdr:sp>
      <xdr:sp macro="" textlink="Tables!AO12">
        <xdr:nvSpPr>
          <xdr:cNvPr id="97" name="TextBox 96">
            <a:extLst>
              <a:ext uri="{FF2B5EF4-FFF2-40B4-BE49-F238E27FC236}">
                <a16:creationId xmlns:a16="http://schemas.microsoft.com/office/drawing/2014/main" id="{03B968EC-B6E6-A802-B7C2-83DC1A197F61}"/>
              </a:ext>
            </a:extLst>
          </xdr:cNvPr>
          <xdr:cNvSpPr txBox="1"/>
        </xdr:nvSpPr>
        <xdr:spPr>
          <a:xfrm>
            <a:off x="11010912" y="2362200"/>
            <a:ext cx="552423"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6CED33A8-34AC-4DA0-A988-2C68D939A961}" type="TxLink">
              <a:rPr lang="en-US" sz="1100" b="0" i="0" u="none" strike="noStrike" baseline="0">
                <a:solidFill>
                  <a:schemeClr val="bg1"/>
                </a:solidFill>
                <a:latin typeface="Avenir Next LT Pro" panose="020B0504020202020204" pitchFamily="34" charset="0"/>
                <a:ea typeface="+mn-ea"/>
                <a:cs typeface="Calibri"/>
              </a:rPr>
              <a:pPr algn="ctr"/>
              <a:t>19%</a:t>
            </a:fld>
            <a:endParaRPr lang="en-GB" sz="1200" b="0" i="0" u="none" strike="noStrike" baseline="0">
              <a:solidFill>
                <a:schemeClr val="bg1"/>
              </a:solidFill>
              <a:latin typeface="Avenir Next LT Pro" panose="020B0504020202020204" pitchFamily="34" charset="0"/>
              <a:ea typeface="+mn-ea"/>
              <a:cs typeface="+mn-cs"/>
            </a:endParaRPr>
          </a:p>
        </xdr:txBody>
      </xdr:sp>
    </xdr:grpSp>
    <xdr:clientData/>
  </xdr:twoCellAnchor>
  <xdr:twoCellAnchor editAs="absolute">
    <xdr:from>
      <xdr:col>15</xdr:col>
      <xdr:colOff>214155</xdr:colOff>
      <xdr:row>3</xdr:row>
      <xdr:rowOff>161924</xdr:rowOff>
    </xdr:from>
    <xdr:to>
      <xdr:col>17</xdr:col>
      <xdr:colOff>9534</xdr:colOff>
      <xdr:row>10</xdr:row>
      <xdr:rowOff>91966</xdr:rowOff>
    </xdr:to>
    <xdr:grpSp>
      <xdr:nvGrpSpPr>
        <xdr:cNvPr id="98" name="Group 97">
          <a:extLst>
            <a:ext uri="{FF2B5EF4-FFF2-40B4-BE49-F238E27FC236}">
              <a16:creationId xmlns:a16="http://schemas.microsoft.com/office/drawing/2014/main" id="{152F6BA3-5691-F5D0-47AA-35FB3F84ADFF}"/>
            </a:ext>
          </a:extLst>
        </xdr:cNvPr>
        <xdr:cNvGrpSpPr/>
      </xdr:nvGrpSpPr>
      <xdr:grpSpPr>
        <a:xfrm>
          <a:off x="10501155" y="733424"/>
          <a:ext cx="1166979" cy="1263542"/>
          <a:chOff x="11835620" y="2552699"/>
          <a:chExt cx="1165957" cy="1263542"/>
        </a:xfrm>
      </xdr:grpSpPr>
      <xdr:cxnSp macro="">
        <xdr:nvCxnSpPr>
          <xdr:cNvPr id="99" name="Straight Connector 98">
            <a:extLst>
              <a:ext uri="{FF2B5EF4-FFF2-40B4-BE49-F238E27FC236}">
                <a16:creationId xmlns:a16="http://schemas.microsoft.com/office/drawing/2014/main" id="{2CBE6A51-9901-D4BE-A516-20C6288EE99B}"/>
              </a:ext>
            </a:extLst>
          </xdr:cNvPr>
          <xdr:cNvCxnSpPr/>
        </xdr:nvCxnSpPr>
        <xdr:spPr>
          <a:xfrm flipV="1">
            <a:off x="11835620" y="2895600"/>
            <a:ext cx="727854" cy="920641"/>
          </a:xfrm>
          <a:prstGeom prst="line">
            <a:avLst/>
          </a:prstGeom>
          <a:ln>
            <a:gradFill>
              <a:gsLst>
                <a:gs pos="24000">
                  <a:srgbClr val="FFFF00"/>
                </a:gs>
                <a:gs pos="76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sp macro="" textlink="">
        <xdr:nvSpPr>
          <xdr:cNvPr id="100" name="Circle: Hollow 99">
            <a:extLst>
              <a:ext uri="{FF2B5EF4-FFF2-40B4-BE49-F238E27FC236}">
                <a16:creationId xmlns:a16="http://schemas.microsoft.com/office/drawing/2014/main" id="{555F3CF1-202B-6C33-E6A8-66EC1E984032}"/>
              </a:ext>
            </a:extLst>
          </xdr:cNvPr>
          <xdr:cNvSpPr/>
        </xdr:nvSpPr>
        <xdr:spPr>
          <a:xfrm>
            <a:off x="12506325" y="2552699"/>
            <a:ext cx="428625" cy="428625"/>
          </a:xfrm>
          <a:prstGeom prst="donut">
            <a:avLst>
              <a:gd name="adj" fmla="val 7279"/>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chemeClr val="tx1"/>
              </a:solidFill>
              <a:latin typeface="Avenir Next LT Pro" panose="020B0504020202020204" pitchFamily="34" charset="0"/>
            </a:endParaRPr>
          </a:p>
        </xdr:txBody>
      </xdr:sp>
      <xdr:sp macro="" textlink="Tables!AO15">
        <xdr:nvSpPr>
          <xdr:cNvPr id="101" name="TextBox 100">
            <a:extLst>
              <a:ext uri="{FF2B5EF4-FFF2-40B4-BE49-F238E27FC236}">
                <a16:creationId xmlns:a16="http://schemas.microsoft.com/office/drawing/2014/main" id="{31B82980-A3D4-7A9D-7F95-96FF59E6D360}"/>
              </a:ext>
            </a:extLst>
          </xdr:cNvPr>
          <xdr:cNvSpPr txBox="1"/>
        </xdr:nvSpPr>
        <xdr:spPr>
          <a:xfrm>
            <a:off x="12496816" y="2581274"/>
            <a:ext cx="504761"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B1654495-74A9-4DD7-88AB-9E784989A7AE}" type="TxLink">
              <a:rPr lang="en-US" sz="1100" b="0" i="0" u="none" strike="noStrike" baseline="0">
                <a:solidFill>
                  <a:schemeClr val="bg1"/>
                </a:solidFill>
                <a:latin typeface="Avenir Next LT Pro" panose="020B0504020202020204" pitchFamily="34" charset="0"/>
                <a:ea typeface="+mn-ea"/>
                <a:cs typeface="Calibri"/>
              </a:rPr>
              <a:pPr algn="l"/>
              <a:t>10%</a:t>
            </a:fld>
            <a:endParaRPr lang="en-GB" sz="1200" b="0" i="0" u="none" strike="noStrike" baseline="0">
              <a:solidFill>
                <a:schemeClr val="bg1"/>
              </a:solidFill>
              <a:latin typeface="Avenir Next LT Pro" panose="020B0504020202020204" pitchFamily="34" charset="0"/>
              <a:ea typeface="+mn-ea"/>
              <a:cs typeface="+mn-cs"/>
            </a:endParaRPr>
          </a:p>
        </xdr:txBody>
      </xdr:sp>
    </xdr:grpSp>
    <xdr:clientData/>
  </xdr:twoCellAnchor>
  <xdr:twoCellAnchor editAs="absolute">
    <xdr:from>
      <xdr:col>0</xdr:col>
      <xdr:colOff>28576</xdr:colOff>
      <xdr:row>0</xdr:row>
      <xdr:rowOff>38100</xdr:rowOff>
    </xdr:from>
    <xdr:to>
      <xdr:col>26</xdr:col>
      <xdr:colOff>180975</xdr:colOff>
      <xdr:row>2</xdr:row>
      <xdr:rowOff>49500</xdr:rowOff>
    </xdr:to>
    <xdr:grpSp>
      <xdr:nvGrpSpPr>
        <xdr:cNvPr id="44" name="Group 43">
          <a:extLst>
            <a:ext uri="{FF2B5EF4-FFF2-40B4-BE49-F238E27FC236}">
              <a16:creationId xmlns:a16="http://schemas.microsoft.com/office/drawing/2014/main" id="{471DC273-1071-8F3D-FC85-830E98A87647}"/>
            </a:ext>
          </a:extLst>
        </xdr:cNvPr>
        <xdr:cNvGrpSpPr/>
      </xdr:nvGrpSpPr>
      <xdr:grpSpPr>
        <a:xfrm>
          <a:off x="28576" y="38100"/>
          <a:ext cx="17983199" cy="392400"/>
          <a:chOff x="28576" y="38100"/>
          <a:chExt cx="17983199" cy="392400"/>
        </a:xfrm>
      </xdr:grpSpPr>
      <xdr:sp macro="" textlink="">
        <xdr:nvSpPr>
          <xdr:cNvPr id="2" name="Rectangle 1">
            <a:extLst>
              <a:ext uri="{FF2B5EF4-FFF2-40B4-BE49-F238E27FC236}">
                <a16:creationId xmlns:a16="http://schemas.microsoft.com/office/drawing/2014/main" id="{440A3228-B168-8A1F-9902-77DF4CC4FA4E}"/>
              </a:ext>
            </a:extLst>
          </xdr:cNvPr>
          <xdr:cNvSpPr/>
        </xdr:nvSpPr>
        <xdr:spPr>
          <a:xfrm>
            <a:off x="28576" y="38100"/>
            <a:ext cx="17983199" cy="392400"/>
          </a:xfrm>
          <a:prstGeom prst="rect">
            <a:avLst/>
          </a:prstGeom>
          <a:solidFill>
            <a:schemeClr val="tx1"/>
          </a:solidFill>
          <a:ln>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pic>
        <xdr:nvPicPr>
          <xdr:cNvPr id="4" name="Graphic 3">
            <a:extLst>
              <a:ext uri="{FF2B5EF4-FFF2-40B4-BE49-F238E27FC236}">
                <a16:creationId xmlns:a16="http://schemas.microsoft.com/office/drawing/2014/main" id="{B586062D-1EBE-1423-0E43-1A3742D22FB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95250" y="66675"/>
            <a:ext cx="314325" cy="329567"/>
          </a:xfrm>
          <a:prstGeom prst="rect">
            <a:avLst/>
          </a:prstGeom>
        </xdr:spPr>
      </xdr:pic>
      <xdr:sp macro="" textlink="">
        <xdr:nvSpPr>
          <xdr:cNvPr id="5" name="TextBox 4">
            <a:hlinkClick xmlns:r="http://schemas.openxmlformats.org/officeDocument/2006/relationships" r:id="rId4" tooltip="https://datasciencephoenix.com"/>
            <a:extLst>
              <a:ext uri="{FF2B5EF4-FFF2-40B4-BE49-F238E27FC236}">
                <a16:creationId xmlns:a16="http://schemas.microsoft.com/office/drawing/2014/main" id="{2D2D1EDC-63D9-28CE-E7C6-D5CCC276B45F}"/>
              </a:ext>
            </a:extLst>
          </xdr:cNvPr>
          <xdr:cNvSpPr txBox="1"/>
        </xdr:nvSpPr>
        <xdr:spPr>
          <a:xfrm>
            <a:off x="352424" y="38100"/>
            <a:ext cx="2009775"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b="0">
                <a:solidFill>
                  <a:schemeClr val="accent4"/>
                </a:solidFill>
                <a:latin typeface="Verdana Pro" panose="020B0604030504040204" pitchFamily="34" charset="0"/>
              </a:rPr>
              <a:t>Data Science Phoenix</a:t>
            </a:r>
          </a:p>
        </xdr:txBody>
      </xdr:sp>
      <xdr:sp macro="" textlink="">
        <xdr:nvSpPr>
          <xdr:cNvPr id="6" name="TextBox 5">
            <a:hlinkClick xmlns:r="http://schemas.openxmlformats.org/officeDocument/2006/relationships" r:id="rId5" tooltip="Income Sources"/>
            <a:extLst>
              <a:ext uri="{FF2B5EF4-FFF2-40B4-BE49-F238E27FC236}">
                <a16:creationId xmlns:a16="http://schemas.microsoft.com/office/drawing/2014/main" id="{8CE7197A-B4F5-79BD-8883-6E0E1D849E7F}"/>
              </a:ext>
            </a:extLst>
          </xdr:cNvPr>
          <xdr:cNvSpPr txBox="1"/>
        </xdr:nvSpPr>
        <xdr:spPr>
          <a:xfrm>
            <a:off x="8991601" y="104774"/>
            <a:ext cx="1419224"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0">
                <a:solidFill>
                  <a:schemeClr val="accent4"/>
                </a:solidFill>
                <a:latin typeface="Verdana Pro" panose="020B0604030504040204" pitchFamily="34" charset="0"/>
                <a:ea typeface="+mn-ea"/>
                <a:cs typeface="+mn-cs"/>
              </a:rPr>
              <a:t>Income Sources</a:t>
            </a:r>
          </a:p>
        </xdr:txBody>
      </xdr:sp>
      <xdr:sp macro="" textlink="">
        <xdr:nvSpPr>
          <xdr:cNvPr id="7" name="TextBox 6">
            <a:hlinkClick xmlns:r="http://schemas.openxmlformats.org/officeDocument/2006/relationships" r:id="rId6" tooltip="Geographical"/>
            <a:extLst>
              <a:ext uri="{FF2B5EF4-FFF2-40B4-BE49-F238E27FC236}">
                <a16:creationId xmlns:a16="http://schemas.microsoft.com/office/drawing/2014/main" id="{6DAE305F-7EED-10D9-989F-B4F1BC1E7DF7}"/>
              </a:ext>
            </a:extLst>
          </xdr:cNvPr>
          <xdr:cNvSpPr txBox="1"/>
        </xdr:nvSpPr>
        <xdr:spPr>
          <a:xfrm>
            <a:off x="11817352" y="104774"/>
            <a:ext cx="1184273"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0">
                <a:solidFill>
                  <a:schemeClr val="accent4"/>
                </a:solidFill>
                <a:latin typeface="Verdana Pro" panose="020B0604030504040204" pitchFamily="34" charset="0"/>
                <a:ea typeface="+mn-ea"/>
                <a:cs typeface="+mn-cs"/>
              </a:rPr>
              <a:t>Geographical</a:t>
            </a:r>
          </a:p>
        </xdr:txBody>
      </xdr:sp>
      <xdr:grpSp>
        <xdr:nvGrpSpPr>
          <xdr:cNvPr id="42" name="Group 41">
            <a:extLst>
              <a:ext uri="{FF2B5EF4-FFF2-40B4-BE49-F238E27FC236}">
                <a16:creationId xmlns:a16="http://schemas.microsoft.com/office/drawing/2014/main" id="{E44E7711-1625-B16F-A065-78FBBF842740}"/>
              </a:ext>
            </a:extLst>
          </xdr:cNvPr>
          <xdr:cNvGrpSpPr/>
        </xdr:nvGrpSpPr>
        <xdr:grpSpPr>
          <a:xfrm>
            <a:off x="8134216" y="83713"/>
            <a:ext cx="2449132" cy="346119"/>
            <a:chOff x="9847355" y="45613"/>
            <a:chExt cx="2446411" cy="346119"/>
          </a:xfrm>
        </xdr:grpSpPr>
        <xdr:cxnSp macro="">
          <xdr:nvCxnSpPr>
            <xdr:cNvPr id="13" name="Straight Connector 12">
              <a:extLst>
                <a:ext uri="{FF2B5EF4-FFF2-40B4-BE49-F238E27FC236}">
                  <a16:creationId xmlns:a16="http://schemas.microsoft.com/office/drawing/2014/main" id="{F607CAD8-A4DD-8526-6074-E6EE99F907F4}"/>
                </a:ext>
              </a:extLst>
            </xdr:cNvPr>
            <xdr:cNvCxnSpPr/>
          </xdr:nvCxnSpPr>
          <xdr:spPr>
            <a:xfrm flipV="1">
              <a:off x="9847355" y="196215"/>
              <a:ext cx="320174" cy="195517"/>
            </a:xfrm>
            <a:prstGeom prst="line">
              <a:avLst/>
            </a:prstGeom>
            <a:ln w="12700">
              <a:solidFill>
                <a:schemeClr val="accent4"/>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a:extLst>
                <a:ext uri="{FF2B5EF4-FFF2-40B4-BE49-F238E27FC236}">
                  <a16:creationId xmlns:a16="http://schemas.microsoft.com/office/drawing/2014/main" id="{32179785-6D88-FF3B-236F-150F4933B2F5}"/>
                </a:ext>
              </a:extLst>
            </xdr:cNvPr>
            <xdr:cNvCxnSpPr/>
          </xdr:nvCxnSpPr>
          <xdr:spPr>
            <a:xfrm>
              <a:off x="10672801" y="72041"/>
              <a:ext cx="1569584" cy="0"/>
            </a:xfrm>
            <a:prstGeom prst="line">
              <a:avLst/>
            </a:prstGeom>
            <a:ln w="12700">
              <a:solidFill>
                <a:schemeClr val="accent4"/>
              </a:solidFill>
            </a:ln>
          </xdr:spPr>
          <xdr:style>
            <a:lnRef idx="1">
              <a:schemeClr val="accent1"/>
            </a:lnRef>
            <a:fillRef idx="0">
              <a:schemeClr val="accent1"/>
            </a:fillRef>
            <a:effectRef idx="0">
              <a:schemeClr val="accent1"/>
            </a:effectRef>
            <a:fontRef idx="minor">
              <a:schemeClr val="tx1"/>
            </a:fontRef>
          </xdr:style>
        </xdr:cxnSp>
        <xdr:cxnSp macro="">
          <xdr:nvCxnSpPr>
            <xdr:cNvPr id="22" name="Straight Connector 21">
              <a:extLst>
                <a:ext uri="{FF2B5EF4-FFF2-40B4-BE49-F238E27FC236}">
                  <a16:creationId xmlns:a16="http://schemas.microsoft.com/office/drawing/2014/main" id="{71A52A10-E1FB-4AA7-CAEE-054C02538A51}"/>
                </a:ext>
              </a:extLst>
            </xdr:cNvPr>
            <xdr:cNvCxnSpPr>
              <a:endCxn id="39" idx="2"/>
            </xdr:cNvCxnSpPr>
          </xdr:nvCxnSpPr>
          <xdr:spPr>
            <a:xfrm flipV="1">
              <a:off x="10685009" y="311240"/>
              <a:ext cx="1555095" cy="3085"/>
            </a:xfrm>
            <a:prstGeom prst="line">
              <a:avLst/>
            </a:prstGeom>
            <a:ln w="12700">
              <a:solidFill>
                <a:schemeClr val="accent4"/>
              </a:solidFill>
            </a:ln>
          </xdr:spPr>
          <xdr:style>
            <a:lnRef idx="1">
              <a:schemeClr val="accent1"/>
            </a:lnRef>
            <a:fillRef idx="0">
              <a:schemeClr val="accent1"/>
            </a:fillRef>
            <a:effectRef idx="0">
              <a:schemeClr val="accent1"/>
            </a:effectRef>
            <a:fontRef idx="minor">
              <a:schemeClr val="tx1"/>
            </a:fontRef>
          </xdr:style>
        </xdr:cxnSp>
        <xdr:cxnSp macro="">
          <xdr:nvCxnSpPr>
            <xdr:cNvPr id="24" name="Straight Connector 23">
              <a:extLst>
                <a:ext uri="{FF2B5EF4-FFF2-40B4-BE49-F238E27FC236}">
                  <a16:creationId xmlns:a16="http://schemas.microsoft.com/office/drawing/2014/main" id="{6164DC33-A612-9C86-F24D-4718FBE281EA}"/>
                </a:ext>
              </a:extLst>
            </xdr:cNvPr>
            <xdr:cNvCxnSpPr/>
          </xdr:nvCxnSpPr>
          <xdr:spPr>
            <a:xfrm flipV="1">
              <a:off x="10512620" y="68580"/>
              <a:ext cx="166674" cy="132652"/>
            </a:xfrm>
            <a:prstGeom prst="line">
              <a:avLst/>
            </a:prstGeom>
            <a:ln w="12700">
              <a:solidFill>
                <a:schemeClr val="accent4"/>
              </a:solidFill>
            </a:ln>
          </xdr:spPr>
          <xdr:style>
            <a:lnRef idx="1">
              <a:schemeClr val="accent1"/>
            </a:lnRef>
            <a:fillRef idx="0">
              <a:schemeClr val="accent1"/>
            </a:fillRef>
            <a:effectRef idx="0">
              <a:schemeClr val="accent1"/>
            </a:effectRef>
            <a:fontRef idx="minor">
              <a:schemeClr val="tx1"/>
            </a:fontRef>
          </xdr:style>
        </xdr:cxnSp>
        <xdr:cxnSp macro="">
          <xdr:nvCxnSpPr>
            <xdr:cNvPr id="28" name="Straight Connector 27">
              <a:extLst>
                <a:ext uri="{FF2B5EF4-FFF2-40B4-BE49-F238E27FC236}">
                  <a16:creationId xmlns:a16="http://schemas.microsoft.com/office/drawing/2014/main" id="{42C22959-8028-180D-CCEB-6C8FC7ED3CDD}"/>
                </a:ext>
              </a:extLst>
            </xdr:cNvPr>
            <xdr:cNvCxnSpPr/>
          </xdr:nvCxnSpPr>
          <xdr:spPr>
            <a:xfrm>
              <a:off x="10162941" y="197342"/>
              <a:ext cx="357460" cy="0"/>
            </a:xfrm>
            <a:prstGeom prst="line">
              <a:avLst/>
            </a:prstGeom>
            <a:ln w="12700">
              <a:solidFill>
                <a:schemeClr val="accent4"/>
              </a:solidFill>
            </a:ln>
          </xdr:spPr>
          <xdr:style>
            <a:lnRef idx="1">
              <a:schemeClr val="accent1"/>
            </a:lnRef>
            <a:fillRef idx="0">
              <a:schemeClr val="accent1"/>
            </a:fillRef>
            <a:effectRef idx="0">
              <a:schemeClr val="accent1"/>
            </a:effectRef>
            <a:fontRef idx="minor">
              <a:schemeClr val="tx1"/>
            </a:fontRef>
          </xdr:style>
        </xdr:cxnSp>
        <xdr:cxnSp macro="">
          <xdr:nvCxnSpPr>
            <xdr:cNvPr id="33" name="Straight Connector 32">
              <a:extLst>
                <a:ext uri="{FF2B5EF4-FFF2-40B4-BE49-F238E27FC236}">
                  <a16:creationId xmlns:a16="http://schemas.microsoft.com/office/drawing/2014/main" id="{4FDD735C-5BB5-835F-4DBB-941593860F70}"/>
                </a:ext>
              </a:extLst>
            </xdr:cNvPr>
            <xdr:cNvCxnSpPr/>
          </xdr:nvCxnSpPr>
          <xdr:spPr>
            <a:xfrm flipH="1" flipV="1">
              <a:off x="10512620" y="198549"/>
              <a:ext cx="181914" cy="117681"/>
            </a:xfrm>
            <a:prstGeom prst="line">
              <a:avLst/>
            </a:prstGeom>
            <a:ln w="12700">
              <a:solidFill>
                <a:schemeClr val="accent4"/>
              </a:solidFill>
            </a:ln>
          </xdr:spPr>
          <xdr:style>
            <a:lnRef idx="1">
              <a:schemeClr val="accent1"/>
            </a:lnRef>
            <a:fillRef idx="0">
              <a:schemeClr val="accent1"/>
            </a:fillRef>
            <a:effectRef idx="0">
              <a:schemeClr val="accent1"/>
            </a:effectRef>
            <a:fontRef idx="minor">
              <a:schemeClr val="tx1"/>
            </a:fontRef>
          </xdr:style>
        </xdr:cxnSp>
        <xdr:sp macro="" textlink="">
          <xdr:nvSpPr>
            <xdr:cNvPr id="38" name="Oval 37">
              <a:extLst>
                <a:ext uri="{FF2B5EF4-FFF2-40B4-BE49-F238E27FC236}">
                  <a16:creationId xmlns:a16="http://schemas.microsoft.com/office/drawing/2014/main" id="{76E4BBC9-57B8-6694-0130-E9B58946C750}"/>
                </a:ext>
              </a:extLst>
            </xdr:cNvPr>
            <xdr:cNvSpPr/>
          </xdr:nvSpPr>
          <xdr:spPr>
            <a:xfrm>
              <a:off x="12240104" y="45613"/>
              <a:ext cx="53662" cy="53662"/>
            </a:xfrm>
            <a:prstGeom prst="ellipse">
              <a:avLst/>
            </a:prstGeom>
            <a:noFill/>
            <a:ln w="12700">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sp macro="" textlink="">
          <xdr:nvSpPr>
            <xdr:cNvPr id="39" name="Oval 38">
              <a:extLst>
                <a:ext uri="{FF2B5EF4-FFF2-40B4-BE49-F238E27FC236}">
                  <a16:creationId xmlns:a16="http://schemas.microsoft.com/office/drawing/2014/main" id="{3C270261-7F0A-4FF5-197C-C2407D2C8495}"/>
                </a:ext>
              </a:extLst>
            </xdr:cNvPr>
            <xdr:cNvSpPr/>
          </xdr:nvSpPr>
          <xdr:spPr>
            <a:xfrm>
              <a:off x="12240104" y="284409"/>
              <a:ext cx="53662" cy="53662"/>
            </a:xfrm>
            <a:prstGeom prst="ellipse">
              <a:avLst/>
            </a:prstGeom>
            <a:noFill/>
            <a:ln w="12700">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grpSp>
    </xdr:grpSp>
    <xdr:clientData/>
  </xdr:twoCellAnchor>
  <xdr:twoCellAnchor editAs="absolute">
    <xdr:from>
      <xdr:col>0</xdr:col>
      <xdr:colOff>257175</xdr:colOff>
      <xdr:row>18</xdr:row>
      <xdr:rowOff>185740</xdr:rowOff>
    </xdr:from>
    <xdr:to>
      <xdr:col>6</xdr:col>
      <xdr:colOff>85725</xdr:colOff>
      <xdr:row>21</xdr:row>
      <xdr:rowOff>9526</xdr:rowOff>
    </xdr:to>
    <mc:AlternateContent xmlns:mc="http://schemas.openxmlformats.org/markup-compatibility/2006" xmlns:a14="http://schemas.microsoft.com/office/drawing/2010/main">
      <mc:Choice Requires="a14">
        <xdr:graphicFrame macro="">
          <xdr:nvGraphicFramePr>
            <xdr:cNvPr id="10" name="Year">
              <a:extLst>
                <a:ext uri="{FF2B5EF4-FFF2-40B4-BE49-F238E27FC236}">
                  <a16:creationId xmlns:a16="http://schemas.microsoft.com/office/drawing/2014/main" id="{A7BC7738-0C50-45D8-9AC7-08122B1F7C5B}"/>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Year"/>
            </a:graphicData>
          </a:graphic>
        </xdr:graphicFrame>
      </mc:Choice>
      <mc:Fallback xmlns="">
        <xdr:sp macro="" textlink="">
          <xdr:nvSpPr>
            <xdr:cNvPr id="0" name=""/>
            <xdr:cNvSpPr>
              <a:spLocks noTextEdit="1"/>
            </xdr:cNvSpPr>
          </xdr:nvSpPr>
          <xdr:spPr>
            <a:xfrm>
              <a:off x="257175" y="3614740"/>
              <a:ext cx="3943350" cy="395286"/>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fLocksWithSheet="0"/>
  </xdr:twoCellAnchor>
  <xdr:twoCellAnchor editAs="absolute">
    <xdr:from>
      <xdr:col>0</xdr:col>
      <xdr:colOff>76200</xdr:colOff>
      <xdr:row>5</xdr:row>
      <xdr:rowOff>28575</xdr:rowOff>
    </xdr:from>
    <xdr:to>
      <xdr:col>4</xdr:col>
      <xdr:colOff>590550</xdr:colOff>
      <xdr:row>8</xdr:row>
      <xdr:rowOff>66675</xdr:rowOff>
    </xdr:to>
    <xdr:sp macro="" textlink="Tables!$P$2">
      <xdr:nvSpPr>
        <xdr:cNvPr id="17" name="TextBox 16">
          <a:extLst>
            <a:ext uri="{FF2B5EF4-FFF2-40B4-BE49-F238E27FC236}">
              <a16:creationId xmlns:a16="http://schemas.microsoft.com/office/drawing/2014/main" id="{36F79F1D-B27C-92AA-56B3-74A97DB1E2A9}"/>
            </a:ext>
          </a:extLst>
        </xdr:cNvPr>
        <xdr:cNvSpPr txBox="1"/>
      </xdr:nvSpPr>
      <xdr:spPr>
        <a:xfrm>
          <a:off x="76200" y="981075"/>
          <a:ext cx="3257550" cy="609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7E362FEF-B194-4BAB-8E21-6A2AAF11758A}" type="TxLink">
            <a:rPr lang="en-US" sz="4000" b="0" i="0" u="none" strike="noStrike">
              <a:solidFill>
                <a:schemeClr val="bg1"/>
              </a:solidFill>
              <a:latin typeface="Avenir Next LT Pro" panose="020B0504020202020204" pitchFamily="34" charset="0"/>
              <a:ea typeface="+mn-ea"/>
              <a:cs typeface="Calibri"/>
            </a:rPr>
            <a:pPr algn="l"/>
            <a:t> $815,672 </a:t>
          </a:fld>
          <a:endParaRPr lang="en-GB" sz="8000" b="0">
            <a:solidFill>
              <a:schemeClr val="bg1"/>
            </a:solidFill>
            <a:latin typeface="Avenir Next LT Pro" panose="020B0504020202020204" pitchFamily="34" charset="0"/>
            <a:ea typeface="+mn-ea"/>
            <a:cs typeface="+mn-cs"/>
          </a:endParaRPr>
        </a:p>
      </xdr:txBody>
    </xdr:sp>
    <xdr:clientData/>
  </xdr:twoCellAnchor>
  <xdr:twoCellAnchor editAs="absolute">
    <xdr:from>
      <xdr:col>0</xdr:col>
      <xdr:colOff>238125</xdr:colOff>
      <xdr:row>8</xdr:row>
      <xdr:rowOff>47625</xdr:rowOff>
    </xdr:from>
    <xdr:to>
      <xdr:col>2</xdr:col>
      <xdr:colOff>152400</xdr:colOff>
      <xdr:row>9</xdr:row>
      <xdr:rowOff>142875</xdr:rowOff>
    </xdr:to>
    <xdr:sp macro="" textlink="">
      <xdr:nvSpPr>
        <xdr:cNvPr id="18" name="TextBox 17">
          <a:extLst>
            <a:ext uri="{FF2B5EF4-FFF2-40B4-BE49-F238E27FC236}">
              <a16:creationId xmlns:a16="http://schemas.microsoft.com/office/drawing/2014/main" id="{BA67FDA4-D1D8-C2DF-9230-E48173E67ABB}"/>
            </a:ext>
          </a:extLst>
        </xdr:cNvPr>
        <xdr:cNvSpPr txBox="1"/>
      </xdr:nvSpPr>
      <xdr:spPr>
        <a:xfrm>
          <a:off x="238125" y="1571625"/>
          <a:ext cx="1285875"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1200" b="0" i="0" u="none" strike="noStrike">
              <a:solidFill>
                <a:schemeClr val="bg1"/>
              </a:solidFill>
              <a:latin typeface="Avenir Next LT Pro" panose="020B0504020202020204" pitchFamily="34" charset="0"/>
              <a:ea typeface="+mn-ea"/>
              <a:cs typeface="+mn-cs"/>
            </a:rPr>
            <a:t>Income</a:t>
          </a:r>
          <a:r>
            <a:rPr lang="en-GB" sz="1200" b="0" i="0" u="none" strike="noStrike" baseline="0">
              <a:solidFill>
                <a:schemeClr val="bg1"/>
              </a:solidFill>
              <a:latin typeface="Avenir Next LT Pro" panose="020B0504020202020204" pitchFamily="34" charset="0"/>
              <a:ea typeface="+mn-ea"/>
              <a:cs typeface="+mn-cs"/>
            </a:rPr>
            <a:t> Target</a:t>
          </a:r>
        </a:p>
      </xdr:txBody>
    </xdr:sp>
    <xdr:clientData/>
  </xdr:twoCellAnchor>
  <xdr:twoCellAnchor editAs="absolute">
    <xdr:from>
      <xdr:col>2</xdr:col>
      <xdr:colOff>38100</xdr:colOff>
      <xdr:row>8</xdr:row>
      <xdr:rowOff>47625</xdr:rowOff>
    </xdr:from>
    <xdr:to>
      <xdr:col>4</xdr:col>
      <xdr:colOff>0</xdr:colOff>
      <xdr:row>9</xdr:row>
      <xdr:rowOff>142875</xdr:rowOff>
    </xdr:to>
    <xdr:sp macro="" textlink="Tables!$Q$2">
      <xdr:nvSpPr>
        <xdr:cNvPr id="19" name="TextBox 18">
          <a:extLst>
            <a:ext uri="{FF2B5EF4-FFF2-40B4-BE49-F238E27FC236}">
              <a16:creationId xmlns:a16="http://schemas.microsoft.com/office/drawing/2014/main" id="{2EFE8DD8-2E55-CE7C-A136-D360A3A90ACB}"/>
            </a:ext>
          </a:extLst>
        </xdr:cNvPr>
        <xdr:cNvSpPr txBox="1"/>
      </xdr:nvSpPr>
      <xdr:spPr>
        <a:xfrm>
          <a:off x="1409700" y="1571625"/>
          <a:ext cx="13335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EA742703-6C35-4B82-8F97-E1D38D47C445}" type="TxLink">
            <a:rPr lang="en-US" sz="1200" b="0" i="0" u="none" strike="noStrike">
              <a:solidFill>
                <a:schemeClr val="bg1"/>
              </a:solidFill>
              <a:latin typeface="Avenir Next LT Pro" panose="020B0504020202020204" pitchFamily="34" charset="0"/>
              <a:ea typeface="+mn-ea"/>
              <a:cs typeface="Calibri"/>
            </a:rPr>
            <a:pPr algn="l"/>
            <a:t> $898,932 </a:t>
          </a:fld>
          <a:endParaRPr lang="en-GB" sz="1400" b="0">
            <a:solidFill>
              <a:schemeClr val="bg1"/>
            </a:solidFill>
            <a:latin typeface="Avenir Next LT Pro" panose="020B0504020202020204" pitchFamily="34" charset="0"/>
            <a:ea typeface="+mn-ea"/>
            <a:cs typeface="+mn-cs"/>
          </a:endParaRPr>
        </a:p>
      </xdr:txBody>
    </xdr:sp>
    <xdr:clientData/>
  </xdr:twoCellAnchor>
  <xdr:twoCellAnchor editAs="absolute">
    <xdr:from>
      <xdr:col>0</xdr:col>
      <xdr:colOff>209549</xdr:colOff>
      <xdr:row>3</xdr:row>
      <xdr:rowOff>95250</xdr:rowOff>
    </xdr:from>
    <xdr:to>
      <xdr:col>5</xdr:col>
      <xdr:colOff>104775</xdr:colOff>
      <xdr:row>5</xdr:row>
      <xdr:rowOff>95250</xdr:rowOff>
    </xdr:to>
    <xdr:sp macro="" textlink="">
      <xdr:nvSpPr>
        <xdr:cNvPr id="20" name="TextBox 19">
          <a:extLst>
            <a:ext uri="{FF2B5EF4-FFF2-40B4-BE49-F238E27FC236}">
              <a16:creationId xmlns:a16="http://schemas.microsoft.com/office/drawing/2014/main" id="{B9494515-B93C-A527-597B-06E43038F98F}"/>
            </a:ext>
          </a:extLst>
        </xdr:cNvPr>
        <xdr:cNvSpPr txBox="1"/>
      </xdr:nvSpPr>
      <xdr:spPr>
        <a:xfrm>
          <a:off x="209549" y="666750"/>
          <a:ext cx="3324226"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3200" b="0" i="0" u="none" strike="noStrike" baseline="0">
              <a:solidFill>
                <a:schemeClr val="bg1"/>
              </a:solidFill>
              <a:latin typeface="Avenir Next LT Pro" panose="020B0504020202020204" pitchFamily="34" charset="0"/>
              <a:ea typeface="+mn-ea"/>
              <a:cs typeface="+mn-cs"/>
            </a:rPr>
            <a:t>Total Income</a:t>
          </a:r>
        </a:p>
      </xdr:txBody>
    </xdr:sp>
    <xdr:clientData/>
  </xdr:twoCellAnchor>
  <xdr:twoCellAnchor editAs="absolute">
    <xdr:from>
      <xdr:col>0</xdr:col>
      <xdr:colOff>190499</xdr:colOff>
      <xdr:row>10</xdr:row>
      <xdr:rowOff>171449</xdr:rowOff>
    </xdr:from>
    <xdr:to>
      <xdr:col>6</xdr:col>
      <xdr:colOff>352425</xdr:colOff>
      <xdr:row>17</xdr:row>
      <xdr:rowOff>161924</xdr:rowOff>
    </xdr:to>
    <xdr:graphicFrame macro="">
      <xdr:nvGraphicFramePr>
        <xdr:cNvPr id="27" name="Chart 26">
          <a:extLst>
            <a:ext uri="{FF2B5EF4-FFF2-40B4-BE49-F238E27FC236}">
              <a16:creationId xmlns:a16="http://schemas.microsoft.com/office/drawing/2014/main" id="{04637A01-E762-4893-824A-F8D9CDC2734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editAs="absolute">
    <xdr:from>
      <xdr:col>1</xdr:col>
      <xdr:colOff>400048</xdr:colOff>
      <xdr:row>22</xdr:row>
      <xdr:rowOff>123825</xdr:rowOff>
    </xdr:from>
    <xdr:to>
      <xdr:col>4</xdr:col>
      <xdr:colOff>619124</xdr:colOff>
      <xdr:row>24</xdr:row>
      <xdr:rowOff>28575</xdr:rowOff>
    </xdr:to>
    <xdr:sp macro="" textlink="">
      <xdr:nvSpPr>
        <xdr:cNvPr id="29" name="TextBox 28">
          <a:extLst>
            <a:ext uri="{FF2B5EF4-FFF2-40B4-BE49-F238E27FC236}">
              <a16:creationId xmlns:a16="http://schemas.microsoft.com/office/drawing/2014/main" id="{23D29980-30AD-84C1-C152-ACBA2ECA86D7}"/>
            </a:ext>
          </a:extLst>
        </xdr:cNvPr>
        <xdr:cNvSpPr txBox="1"/>
      </xdr:nvSpPr>
      <xdr:spPr>
        <a:xfrm>
          <a:off x="1085848" y="4314825"/>
          <a:ext cx="227647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b="0" i="0" u="none" strike="noStrike" baseline="0">
              <a:solidFill>
                <a:schemeClr val="bg1"/>
              </a:solidFill>
              <a:latin typeface="Avenir Next LT Pro" panose="020B0504020202020204" pitchFamily="34" charset="0"/>
              <a:ea typeface="+mn-ea"/>
              <a:cs typeface="+mn-cs"/>
            </a:rPr>
            <a:t>Item Quantities</a:t>
          </a:r>
        </a:p>
      </xdr:txBody>
    </xdr:sp>
    <xdr:clientData/>
  </xdr:twoCellAnchor>
  <xdr:twoCellAnchor editAs="absolute">
    <xdr:from>
      <xdr:col>0</xdr:col>
      <xdr:colOff>276224</xdr:colOff>
      <xdr:row>24</xdr:row>
      <xdr:rowOff>47624</xdr:rowOff>
    </xdr:from>
    <xdr:to>
      <xdr:col>6</xdr:col>
      <xdr:colOff>57149</xdr:colOff>
      <xdr:row>41</xdr:row>
      <xdr:rowOff>66675</xdr:rowOff>
    </xdr:to>
    <xdr:graphicFrame macro="">
      <xdr:nvGraphicFramePr>
        <xdr:cNvPr id="53" name="Chart 52">
          <a:extLst>
            <a:ext uri="{FF2B5EF4-FFF2-40B4-BE49-F238E27FC236}">
              <a16:creationId xmlns:a16="http://schemas.microsoft.com/office/drawing/2014/main" id="{82EF498D-4332-42E1-A085-8EA49883AA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absolute">
    <xdr:from>
      <xdr:col>3</xdr:col>
      <xdr:colOff>581026</xdr:colOff>
      <xdr:row>3</xdr:row>
      <xdr:rowOff>114300</xdr:rowOff>
    </xdr:from>
    <xdr:to>
      <xdr:col>6</xdr:col>
      <xdr:colOff>571500</xdr:colOff>
      <xdr:row>9</xdr:row>
      <xdr:rowOff>19050</xdr:rowOff>
    </xdr:to>
    <xdr:grpSp>
      <xdr:nvGrpSpPr>
        <xdr:cNvPr id="57" name="Group 56">
          <a:extLst>
            <a:ext uri="{FF2B5EF4-FFF2-40B4-BE49-F238E27FC236}">
              <a16:creationId xmlns:a16="http://schemas.microsoft.com/office/drawing/2014/main" id="{073B024A-F3C5-E848-CE81-0EB16EC6FEFE}"/>
            </a:ext>
          </a:extLst>
        </xdr:cNvPr>
        <xdr:cNvGrpSpPr/>
      </xdr:nvGrpSpPr>
      <xdr:grpSpPr>
        <a:xfrm>
          <a:off x="2638426" y="685800"/>
          <a:ext cx="2047874" cy="1047750"/>
          <a:chOff x="15278101" y="1381125"/>
          <a:chExt cx="2047874" cy="1047750"/>
        </a:xfrm>
      </xdr:grpSpPr>
      <xdr:sp macro="" textlink="">
        <xdr:nvSpPr>
          <xdr:cNvPr id="54" name="Rectangle: Rounded Corners 53">
            <a:extLst>
              <a:ext uri="{FF2B5EF4-FFF2-40B4-BE49-F238E27FC236}">
                <a16:creationId xmlns:a16="http://schemas.microsoft.com/office/drawing/2014/main" id="{CD16AC6C-E337-50FD-65D3-9FB68CF83765}"/>
              </a:ext>
            </a:extLst>
          </xdr:cNvPr>
          <xdr:cNvSpPr/>
        </xdr:nvSpPr>
        <xdr:spPr>
          <a:xfrm>
            <a:off x="15573376" y="1428750"/>
            <a:ext cx="1457325" cy="1000125"/>
          </a:xfrm>
          <a:prstGeom prst="roundRect">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sp macro="" textlink="">
        <xdr:nvSpPr>
          <xdr:cNvPr id="55" name="TextBox 54">
            <a:extLst>
              <a:ext uri="{FF2B5EF4-FFF2-40B4-BE49-F238E27FC236}">
                <a16:creationId xmlns:a16="http://schemas.microsoft.com/office/drawing/2014/main" id="{282AF140-B724-4548-D2DD-5BBA3E891E58}"/>
              </a:ext>
            </a:extLst>
          </xdr:cNvPr>
          <xdr:cNvSpPr txBox="1"/>
        </xdr:nvSpPr>
        <xdr:spPr>
          <a:xfrm>
            <a:off x="15278101" y="1381125"/>
            <a:ext cx="2047874" cy="542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b="0" i="0" u="none" strike="noStrike">
                <a:solidFill>
                  <a:schemeClr val="bg1"/>
                </a:solidFill>
                <a:latin typeface="Avenir Next LT Pro" panose="020B0504020202020204" pitchFamily="34" charset="0"/>
                <a:ea typeface="+mn-ea"/>
                <a:cs typeface="+mn-cs"/>
              </a:rPr>
              <a:t>Average </a:t>
            </a:r>
          </a:p>
          <a:p>
            <a:pPr algn="ctr"/>
            <a:r>
              <a:rPr lang="en-GB" sz="1000" b="0" i="0" u="none" strike="noStrike">
                <a:solidFill>
                  <a:schemeClr val="bg1"/>
                </a:solidFill>
                <a:latin typeface="Avenir Next LT Pro" panose="020B0504020202020204" pitchFamily="34" charset="0"/>
                <a:ea typeface="+mn-ea"/>
                <a:cs typeface="+mn-cs"/>
              </a:rPr>
              <a:t>Monthly Income</a:t>
            </a:r>
            <a:endParaRPr lang="en-GB" sz="1200" b="0" i="0" u="none" strike="noStrike" baseline="0">
              <a:solidFill>
                <a:schemeClr val="bg1"/>
              </a:solidFill>
              <a:latin typeface="Avenir Next LT Pro" panose="020B0504020202020204" pitchFamily="34" charset="0"/>
              <a:ea typeface="+mn-ea"/>
              <a:cs typeface="+mn-cs"/>
            </a:endParaRPr>
          </a:p>
        </xdr:txBody>
      </xdr:sp>
      <xdr:sp macro="" textlink="Tables!Z2">
        <xdr:nvSpPr>
          <xdr:cNvPr id="56" name="TextBox 55">
            <a:extLst>
              <a:ext uri="{FF2B5EF4-FFF2-40B4-BE49-F238E27FC236}">
                <a16:creationId xmlns:a16="http://schemas.microsoft.com/office/drawing/2014/main" id="{3CF7D6F3-D422-D2A8-7F8C-4132379AB845}"/>
              </a:ext>
            </a:extLst>
          </xdr:cNvPr>
          <xdr:cNvSpPr txBox="1"/>
        </xdr:nvSpPr>
        <xdr:spPr>
          <a:xfrm>
            <a:off x="15525751" y="1895475"/>
            <a:ext cx="1552575" cy="4571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25B01901-BC31-4341-843B-1A5233061D0F}" type="TxLink">
              <a:rPr lang="en-US" sz="2400" b="0" i="0" u="none" strike="noStrike" baseline="0">
                <a:solidFill>
                  <a:schemeClr val="bg1"/>
                </a:solidFill>
                <a:latin typeface="Avenir Next LT Pro" panose="020B0504020202020204" pitchFamily="34" charset="0"/>
                <a:ea typeface="+mn-ea"/>
                <a:cs typeface="Calibri"/>
              </a:rPr>
              <a:pPr algn="ctr"/>
              <a:t> $67,973 </a:t>
            </a:fld>
            <a:endParaRPr lang="en-GB" sz="2800" b="0" i="0" u="none" strike="noStrike" baseline="0">
              <a:solidFill>
                <a:schemeClr val="bg1"/>
              </a:solidFill>
              <a:latin typeface="Avenir Next LT Pro" panose="020B0504020202020204" pitchFamily="34" charset="0"/>
              <a:ea typeface="+mn-ea"/>
              <a:cs typeface="+mn-cs"/>
            </a:endParaRPr>
          </a:p>
        </xdr:txBody>
      </xdr:sp>
    </xdr:grpSp>
    <xdr:clientData/>
  </xdr:twoCellAnchor>
  <xdr:twoCellAnchor editAs="absolute">
    <xdr:from>
      <xdr:col>17</xdr:col>
      <xdr:colOff>552450</xdr:colOff>
      <xdr:row>12</xdr:row>
      <xdr:rowOff>114300</xdr:rowOff>
    </xdr:from>
    <xdr:to>
      <xdr:col>18</xdr:col>
      <xdr:colOff>195263</xdr:colOff>
      <xdr:row>14</xdr:row>
      <xdr:rowOff>9524</xdr:rowOff>
    </xdr:to>
    <xdr:cxnSp macro="">
      <xdr:nvCxnSpPr>
        <xdr:cNvPr id="75" name="Straight Connector 74">
          <a:extLst>
            <a:ext uri="{FF2B5EF4-FFF2-40B4-BE49-F238E27FC236}">
              <a16:creationId xmlns:a16="http://schemas.microsoft.com/office/drawing/2014/main" id="{032FBE63-86D0-7045-5A52-85564AFAD838}"/>
            </a:ext>
          </a:extLst>
        </xdr:cNvPr>
        <xdr:cNvCxnSpPr/>
      </xdr:nvCxnSpPr>
      <xdr:spPr>
        <a:xfrm flipH="1" flipV="1">
          <a:off x="12211050" y="2400300"/>
          <a:ext cx="328613" cy="276224"/>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180975</xdr:colOff>
      <xdr:row>10</xdr:row>
      <xdr:rowOff>123825</xdr:rowOff>
    </xdr:from>
    <xdr:to>
      <xdr:col>17</xdr:col>
      <xdr:colOff>619125</xdr:colOff>
      <xdr:row>12</xdr:row>
      <xdr:rowOff>180975</xdr:rowOff>
    </xdr:to>
    <xdr:sp macro="" textlink="">
      <xdr:nvSpPr>
        <xdr:cNvPr id="78" name="Oval 77">
          <a:extLst>
            <a:ext uri="{FF2B5EF4-FFF2-40B4-BE49-F238E27FC236}">
              <a16:creationId xmlns:a16="http://schemas.microsoft.com/office/drawing/2014/main" id="{A79BC41B-C174-51EE-98EF-4C61DE4A9379}"/>
            </a:ext>
          </a:extLst>
        </xdr:cNvPr>
        <xdr:cNvSpPr/>
      </xdr:nvSpPr>
      <xdr:spPr>
        <a:xfrm>
          <a:off x="11839575" y="2028825"/>
          <a:ext cx="438150"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18</xdr:col>
      <xdr:colOff>562303</xdr:colOff>
      <xdr:row>13</xdr:row>
      <xdr:rowOff>16329</xdr:rowOff>
    </xdr:from>
    <xdr:to>
      <xdr:col>20</xdr:col>
      <xdr:colOff>81643</xdr:colOff>
      <xdr:row>14</xdr:row>
      <xdr:rowOff>52552</xdr:rowOff>
    </xdr:to>
    <xdr:cxnSp macro="">
      <xdr:nvCxnSpPr>
        <xdr:cNvPr id="116" name="Straight Connector 115">
          <a:extLst>
            <a:ext uri="{FF2B5EF4-FFF2-40B4-BE49-F238E27FC236}">
              <a16:creationId xmlns:a16="http://schemas.microsoft.com/office/drawing/2014/main" id="{00CDFE81-32E5-0F2A-6EC9-C18EBD926B43}"/>
            </a:ext>
          </a:extLst>
        </xdr:cNvPr>
        <xdr:cNvCxnSpPr/>
      </xdr:nvCxnSpPr>
      <xdr:spPr>
        <a:xfrm flipV="1">
          <a:off x="12906703" y="2492829"/>
          <a:ext cx="890940" cy="226723"/>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19</xdr:col>
      <xdr:colOff>557987</xdr:colOff>
      <xdr:row>11</xdr:row>
      <xdr:rowOff>173514</xdr:rowOff>
    </xdr:from>
    <xdr:to>
      <xdr:col>20</xdr:col>
      <xdr:colOff>309023</xdr:colOff>
      <xdr:row>14</xdr:row>
      <xdr:rowOff>40164</xdr:rowOff>
    </xdr:to>
    <xdr:sp macro="" textlink="">
      <xdr:nvSpPr>
        <xdr:cNvPr id="117" name="Oval 116">
          <a:extLst>
            <a:ext uri="{FF2B5EF4-FFF2-40B4-BE49-F238E27FC236}">
              <a16:creationId xmlns:a16="http://schemas.microsoft.com/office/drawing/2014/main" id="{085C321F-FC7D-5CDC-2A99-DD3630C25512}"/>
            </a:ext>
          </a:extLst>
        </xdr:cNvPr>
        <xdr:cNvSpPr/>
      </xdr:nvSpPr>
      <xdr:spPr>
        <a:xfrm>
          <a:off x="13588187" y="2269014"/>
          <a:ext cx="436836"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18</xdr:col>
      <xdr:colOff>471139</xdr:colOff>
      <xdr:row>11</xdr:row>
      <xdr:rowOff>5443</xdr:rowOff>
    </xdr:from>
    <xdr:to>
      <xdr:col>19</xdr:col>
      <xdr:colOff>125186</xdr:colOff>
      <xdr:row>13</xdr:row>
      <xdr:rowOff>102220</xdr:rowOff>
    </xdr:to>
    <xdr:cxnSp macro="">
      <xdr:nvCxnSpPr>
        <xdr:cNvPr id="118" name="Straight Connector 117">
          <a:extLst>
            <a:ext uri="{FF2B5EF4-FFF2-40B4-BE49-F238E27FC236}">
              <a16:creationId xmlns:a16="http://schemas.microsoft.com/office/drawing/2014/main" id="{D76747D3-6551-E55C-1EA3-F6E0EFC0E4AA}"/>
            </a:ext>
          </a:extLst>
        </xdr:cNvPr>
        <xdr:cNvCxnSpPr/>
      </xdr:nvCxnSpPr>
      <xdr:spPr>
        <a:xfrm flipV="1">
          <a:off x="12815539" y="2100943"/>
          <a:ext cx="339847" cy="477777"/>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631338</xdr:colOff>
      <xdr:row>9</xdr:row>
      <xdr:rowOff>146957</xdr:rowOff>
    </xdr:from>
    <xdr:to>
      <xdr:col>19</xdr:col>
      <xdr:colOff>383688</xdr:colOff>
      <xdr:row>12</xdr:row>
      <xdr:rowOff>13607</xdr:rowOff>
    </xdr:to>
    <xdr:sp macro="" textlink="">
      <xdr:nvSpPr>
        <xdr:cNvPr id="119" name="Oval 118">
          <a:extLst>
            <a:ext uri="{FF2B5EF4-FFF2-40B4-BE49-F238E27FC236}">
              <a16:creationId xmlns:a16="http://schemas.microsoft.com/office/drawing/2014/main" id="{3C96F902-15CC-4C55-59FA-9514C1670F4D}"/>
            </a:ext>
          </a:extLst>
        </xdr:cNvPr>
        <xdr:cNvSpPr/>
      </xdr:nvSpPr>
      <xdr:spPr>
        <a:xfrm>
          <a:off x="12975738" y="1861457"/>
          <a:ext cx="438150"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18</xdr:col>
      <xdr:colOff>549165</xdr:colOff>
      <xdr:row>14</xdr:row>
      <xdr:rowOff>177362</xdr:rowOff>
    </xdr:from>
    <xdr:to>
      <xdr:col>19</xdr:col>
      <xdr:colOff>558363</xdr:colOff>
      <xdr:row>16</xdr:row>
      <xdr:rowOff>144517</xdr:rowOff>
    </xdr:to>
    <xdr:cxnSp macro="">
      <xdr:nvCxnSpPr>
        <xdr:cNvPr id="120" name="Straight Connector 119">
          <a:extLst>
            <a:ext uri="{FF2B5EF4-FFF2-40B4-BE49-F238E27FC236}">
              <a16:creationId xmlns:a16="http://schemas.microsoft.com/office/drawing/2014/main" id="{EE5D1E42-0B2C-DC34-430C-FFD21044323B}"/>
            </a:ext>
          </a:extLst>
        </xdr:cNvPr>
        <xdr:cNvCxnSpPr/>
      </xdr:nvCxnSpPr>
      <xdr:spPr>
        <a:xfrm>
          <a:off x="12921155" y="2844362"/>
          <a:ext cx="696311" cy="348155"/>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19</xdr:col>
      <xdr:colOff>433879</xdr:colOff>
      <xdr:row>15</xdr:row>
      <xdr:rowOff>172435</xdr:rowOff>
    </xdr:from>
    <xdr:to>
      <xdr:col>20</xdr:col>
      <xdr:colOff>187543</xdr:colOff>
      <xdr:row>18</xdr:row>
      <xdr:rowOff>39085</xdr:rowOff>
    </xdr:to>
    <xdr:sp macro="" textlink="">
      <xdr:nvSpPr>
        <xdr:cNvPr id="121" name="Oval 120">
          <a:extLst>
            <a:ext uri="{FF2B5EF4-FFF2-40B4-BE49-F238E27FC236}">
              <a16:creationId xmlns:a16="http://schemas.microsoft.com/office/drawing/2014/main" id="{35207547-37E3-B111-782C-B0B78D516AD7}"/>
            </a:ext>
          </a:extLst>
        </xdr:cNvPr>
        <xdr:cNvSpPr/>
      </xdr:nvSpPr>
      <xdr:spPr>
        <a:xfrm>
          <a:off x="13492982" y="3029935"/>
          <a:ext cx="439464"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18</xdr:col>
      <xdr:colOff>391886</xdr:colOff>
      <xdr:row>15</xdr:row>
      <xdr:rowOff>103414</xdr:rowOff>
    </xdr:from>
    <xdr:to>
      <xdr:col>18</xdr:col>
      <xdr:colOff>495300</xdr:colOff>
      <xdr:row>18</xdr:row>
      <xdr:rowOff>76200</xdr:rowOff>
    </xdr:to>
    <xdr:cxnSp macro="">
      <xdr:nvCxnSpPr>
        <xdr:cNvPr id="122" name="Straight Connector 121">
          <a:extLst>
            <a:ext uri="{FF2B5EF4-FFF2-40B4-BE49-F238E27FC236}">
              <a16:creationId xmlns:a16="http://schemas.microsoft.com/office/drawing/2014/main" id="{21D37580-2FF3-CF3D-C297-0D9C78CDBF86}"/>
            </a:ext>
          </a:extLst>
        </xdr:cNvPr>
        <xdr:cNvCxnSpPr/>
      </xdr:nvCxnSpPr>
      <xdr:spPr>
        <a:xfrm>
          <a:off x="12736286" y="2960914"/>
          <a:ext cx="103414" cy="544286"/>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283873</xdr:colOff>
      <xdr:row>17</xdr:row>
      <xdr:rowOff>39695</xdr:rowOff>
    </xdr:from>
    <xdr:to>
      <xdr:col>19</xdr:col>
      <xdr:colOff>36222</xdr:colOff>
      <xdr:row>19</xdr:row>
      <xdr:rowOff>96845</xdr:rowOff>
    </xdr:to>
    <xdr:sp macro="" textlink="">
      <xdr:nvSpPr>
        <xdr:cNvPr id="123" name="Oval 122">
          <a:extLst>
            <a:ext uri="{FF2B5EF4-FFF2-40B4-BE49-F238E27FC236}">
              <a16:creationId xmlns:a16="http://schemas.microsoft.com/office/drawing/2014/main" id="{CA213939-251A-F79F-5232-06CAED3D8A82}"/>
            </a:ext>
          </a:extLst>
        </xdr:cNvPr>
        <xdr:cNvSpPr/>
      </xdr:nvSpPr>
      <xdr:spPr>
        <a:xfrm>
          <a:off x="12628273" y="3278195"/>
          <a:ext cx="438149"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17</xdr:col>
      <xdr:colOff>142875</xdr:colOff>
      <xdr:row>11</xdr:row>
      <xdr:rowOff>13138</xdr:rowOff>
    </xdr:from>
    <xdr:to>
      <xdr:col>17</xdr:col>
      <xdr:colOff>660510</xdr:colOff>
      <xdr:row>12</xdr:row>
      <xdr:rowOff>83426</xdr:rowOff>
    </xdr:to>
    <xdr:sp macro="" textlink="Tables!AO18">
      <xdr:nvSpPr>
        <xdr:cNvPr id="135" name="TextBox 134">
          <a:extLst>
            <a:ext uri="{FF2B5EF4-FFF2-40B4-BE49-F238E27FC236}">
              <a16:creationId xmlns:a16="http://schemas.microsoft.com/office/drawing/2014/main" id="{693CB4F1-1C2E-CBAE-CA2B-E11D3CE2C6FB}"/>
            </a:ext>
          </a:extLst>
        </xdr:cNvPr>
        <xdr:cNvSpPr txBox="1"/>
      </xdr:nvSpPr>
      <xdr:spPr>
        <a:xfrm>
          <a:off x="11801475" y="2108638"/>
          <a:ext cx="517635"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4C2F27D8-EC2F-404F-811B-062E42A5FC2E}" type="TxLink">
            <a:rPr lang="en-US" sz="1100" b="0" i="0" u="none" strike="noStrike" baseline="0">
              <a:solidFill>
                <a:schemeClr val="bg1"/>
              </a:solidFill>
              <a:latin typeface="Avenir Next LT Pro" panose="020B0504020202020204" pitchFamily="34" charset="0"/>
              <a:ea typeface="+mn-ea"/>
              <a:cs typeface="Calibri"/>
            </a:rPr>
            <a:pPr algn="ctr"/>
            <a:t>7%</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18</xdr:col>
      <xdr:colOff>587326</xdr:colOff>
      <xdr:row>10</xdr:row>
      <xdr:rowOff>45138</xdr:rowOff>
    </xdr:from>
    <xdr:to>
      <xdr:col>19</xdr:col>
      <xdr:colOff>419160</xdr:colOff>
      <xdr:row>11</xdr:row>
      <xdr:rowOff>115426</xdr:rowOff>
    </xdr:to>
    <xdr:sp macro="" textlink="Tables!AO19">
      <xdr:nvSpPr>
        <xdr:cNvPr id="148" name="TextBox 147">
          <a:extLst>
            <a:ext uri="{FF2B5EF4-FFF2-40B4-BE49-F238E27FC236}">
              <a16:creationId xmlns:a16="http://schemas.microsoft.com/office/drawing/2014/main" id="{CC35CC92-3860-D481-C417-E3E406A0387E}"/>
            </a:ext>
          </a:extLst>
        </xdr:cNvPr>
        <xdr:cNvSpPr txBox="1"/>
      </xdr:nvSpPr>
      <xdr:spPr>
        <a:xfrm>
          <a:off x="12931726" y="1950138"/>
          <a:ext cx="517634"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DBC38C55-B783-4DC1-A3C1-70BBEFCE12FD}" type="TxLink">
            <a:rPr lang="en-US" sz="1100" b="0" i="0" u="none" strike="noStrike" baseline="0">
              <a:solidFill>
                <a:schemeClr val="bg1"/>
              </a:solidFill>
              <a:latin typeface="Avenir Next LT Pro" panose="020B0504020202020204" pitchFamily="34" charset="0"/>
              <a:ea typeface="+mn-ea"/>
              <a:cs typeface="Calibri"/>
            </a:rPr>
            <a:pPr algn="ctr"/>
            <a:t>8%</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19</xdr:col>
      <xdr:colOff>521783</xdr:colOff>
      <xdr:row>12</xdr:row>
      <xdr:rowOff>68613</xdr:rowOff>
    </xdr:from>
    <xdr:to>
      <xdr:col>20</xdr:col>
      <xdr:colOff>353617</xdr:colOff>
      <xdr:row>13</xdr:row>
      <xdr:rowOff>138901</xdr:rowOff>
    </xdr:to>
    <xdr:sp macro="" textlink="Tables!AO20">
      <xdr:nvSpPr>
        <xdr:cNvPr id="149" name="TextBox 148">
          <a:extLst>
            <a:ext uri="{FF2B5EF4-FFF2-40B4-BE49-F238E27FC236}">
              <a16:creationId xmlns:a16="http://schemas.microsoft.com/office/drawing/2014/main" id="{46324AD7-9589-61EB-3FE0-7F44DC5EC5A3}"/>
            </a:ext>
          </a:extLst>
        </xdr:cNvPr>
        <xdr:cNvSpPr txBox="1"/>
      </xdr:nvSpPr>
      <xdr:spPr>
        <a:xfrm>
          <a:off x="13551983" y="2354613"/>
          <a:ext cx="517634"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9E936104-68F6-4075-9EAC-0240FC7FBE61}" type="TxLink">
            <a:rPr lang="en-US" sz="1100" b="0" i="0" u="none" strike="noStrike" baseline="0">
              <a:solidFill>
                <a:schemeClr val="bg1"/>
              </a:solidFill>
              <a:latin typeface="Avenir Next LT Pro" panose="020B0504020202020204" pitchFamily="34" charset="0"/>
              <a:ea typeface="+mn-ea"/>
              <a:cs typeface="Calibri"/>
            </a:rPr>
            <a:pPr algn="ctr"/>
            <a:t>0%</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19</xdr:col>
      <xdr:colOff>402461</xdr:colOff>
      <xdr:row>16</xdr:row>
      <xdr:rowOff>71754</xdr:rowOff>
    </xdr:from>
    <xdr:to>
      <xdr:col>20</xdr:col>
      <xdr:colOff>232617</xdr:colOff>
      <xdr:row>17</xdr:row>
      <xdr:rowOff>142042</xdr:rowOff>
    </xdr:to>
    <xdr:sp macro="" textlink="Tables!AO21">
      <xdr:nvSpPr>
        <xdr:cNvPr id="150" name="TextBox 149">
          <a:extLst>
            <a:ext uri="{FF2B5EF4-FFF2-40B4-BE49-F238E27FC236}">
              <a16:creationId xmlns:a16="http://schemas.microsoft.com/office/drawing/2014/main" id="{0976C186-0603-3CE6-56BB-BD1BDD193521}"/>
            </a:ext>
          </a:extLst>
        </xdr:cNvPr>
        <xdr:cNvSpPr txBox="1"/>
      </xdr:nvSpPr>
      <xdr:spPr>
        <a:xfrm>
          <a:off x="13432661" y="3119754"/>
          <a:ext cx="515956"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9A343DA6-DBD0-4969-8D2E-8591F4053858}" type="TxLink">
            <a:rPr lang="en-US" sz="1100" b="0" i="0" u="none" strike="noStrike" baseline="0">
              <a:solidFill>
                <a:schemeClr val="bg1"/>
              </a:solidFill>
              <a:latin typeface="Avenir Next LT Pro" panose="020B0504020202020204" pitchFamily="34" charset="0"/>
              <a:ea typeface="+mn-ea"/>
              <a:cs typeface="Calibri"/>
            </a:rPr>
            <a:pPr algn="ctr"/>
            <a:t>7%</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18</xdr:col>
      <xdr:colOff>251106</xdr:colOff>
      <xdr:row>17</xdr:row>
      <xdr:rowOff>128276</xdr:rowOff>
    </xdr:from>
    <xdr:to>
      <xdr:col>19</xdr:col>
      <xdr:colOff>82940</xdr:colOff>
      <xdr:row>19</xdr:row>
      <xdr:rowOff>8064</xdr:rowOff>
    </xdr:to>
    <xdr:sp macro="" textlink="Tables!AO22">
      <xdr:nvSpPr>
        <xdr:cNvPr id="151" name="TextBox 150">
          <a:extLst>
            <a:ext uri="{FF2B5EF4-FFF2-40B4-BE49-F238E27FC236}">
              <a16:creationId xmlns:a16="http://schemas.microsoft.com/office/drawing/2014/main" id="{A39BF78A-6B83-9BB6-3C23-1376A4F72C1F}"/>
            </a:ext>
          </a:extLst>
        </xdr:cNvPr>
        <xdr:cNvSpPr txBox="1"/>
      </xdr:nvSpPr>
      <xdr:spPr>
        <a:xfrm>
          <a:off x="12595506" y="3366776"/>
          <a:ext cx="517634"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12F3452-940E-4E56-A895-B84EFFECC69B}" type="TxLink">
            <a:rPr lang="en-US" sz="1100" b="0" i="0" u="none" strike="noStrike" baseline="0">
              <a:solidFill>
                <a:schemeClr val="bg1"/>
              </a:solidFill>
              <a:latin typeface="Avenir Next LT Pro" panose="020B0504020202020204" pitchFamily="34" charset="0"/>
              <a:ea typeface="+mn-ea"/>
              <a:cs typeface="Calibri"/>
            </a:rPr>
            <a:pPr algn="ctr"/>
            <a:t>7%</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16</xdr:col>
      <xdr:colOff>195163</xdr:colOff>
      <xdr:row>8</xdr:row>
      <xdr:rowOff>108055</xdr:rowOff>
    </xdr:from>
    <xdr:to>
      <xdr:col>18</xdr:col>
      <xdr:colOff>174647</xdr:colOff>
      <xdr:row>9</xdr:row>
      <xdr:rowOff>178343</xdr:rowOff>
    </xdr:to>
    <xdr:sp macro="" textlink="Tables!AM18">
      <xdr:nvSpPr>
        <xdr:cNvPr id="152" name="TextBox 151">
          <a:extLst>
            <a:ext uri="{FF2B5EF4-FFF2-40B4-BE49-F238E27FC236}">
              <a16:creationId xmlns:a16="http://schemas.microsoft.com/office/drawing/2014/main" id="{F076365E-A492-D0E0-B29E-E6FC206DCF45}"/>
            </a:ext>
          </a:extLst>
        </xdr:cNvPr>
        <xdr:cNvSpPr txBox="1"/>
      </xdr:nvSpPr>
      <xdr:spPr>
        <a:xfrm>
          <a:off x="11183549" y="1632055"/>
          <a:ext cx="1352816"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7EC7A975-1934-45FF-9224-135B45C0A336}" type="TxLink">
            <a:rPr lang="en-US" sz="1000" b="0" i="0" u="none" strike="noStrike" baseline="0">
              <a:solidFill>
                <a:schemeClr val="bg1"/>
              </a:solidFill>
              <a:latin typeface="Avenir Next LT Pro" panose="020B0504020202020204" pitchFamily="34" charset="0"/>
              <a:ea typeface="+mn-ea"/>
              <a:cs typeface="Calibri"/>
            </a:rPr>
            <a:pPr algn="ctr"/>
            <a:t>Television Ad</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16</xdr:col>
      <xdr:colOff>195163</xdr:colOff>
      <xdr:row>9</xdr:row>
      <xdr:rowOff>86074</xdr:rowOff>
    </xdr:from>
    <xdr:to>
      <xdr:col>18</xdr:col>
      <xdr:colOff>174647</xdr:colOff>
      <xdr:row>10</xdr:row>
      <xdr:rowOff>156362</xdr:rowOff>
    </xdr:to>
    <xdr:sp macro="" textlink="Tables!AN18">
      <xdr:nvSpPr>
        <xdr:cNvPr id="153" name="TextBox 152">
          <a:extLst>
            <a:ext uri="{FF2B5EF4-FFF2-40B4-BE49-F238E27FC236}">
              <a16:creationId xmlns:a16="http://schemas.microsoft.com/office/drawing/2014/main" id="{581EFECD-34F5-9781-BA77-EC60CA810AA5}"/>
            </a:ext>
          </a:extLst>
        </xdr:cNvPr>
        <xdr:cNvSpPr txBox="1"/>
      </xdr:nvSpPr>
      <xdr:spPr>
        <a:xfrm>
          <a:off x="11183549" y="1800574"/>
          <a:ext cx="1352816"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16B62688-A742-467C-BC0E-2BC9996AAEAF}" type="TxLink">
            <a:rPr lang="en-US" sz="1100" b="0" i="0" u="none" strike="noStrike" baseline="0">
              <a:solidFill>
                <a:schemeClr val="bg1"/>
              </a:solidFill>
              <a:latin typeface="Avenir Next LT Pro" panose="020B0504020202020204" pitchFamily="34" charset="0"/>
              <a:ea typeface="+mn-ea"/>
              <a:cs typeface="Calibri"/>
            </a:rPr>
            <a:pPr algn="ctr"/>
            <a:t> $54,141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18</xdr:col>
      <xdr:colOff>504206</xdr:colOff>
      <xdr:row>7</xdr:row>
      <xdr:rowOff>110272</xdr:rowOff>
    </xdr:from>
    <xdr:to>
      <xdr:col>20</xdr:col>
      <xdr:colOff>483690</xdr:colOff>
      <xdr:row>8</xdr:row>
      <xdr:rowOff>180560</xdr:rowOff>
    </xdr:to>
    <xdr:sp macro="" textlink="Tables!AM19">
      <xdr:nvSpPr>
        <xdr:cNvPr id="154" name="TextBox 153">
          <a:extLst>
            <a:ext uri="{FF2B5EF4-FFF2-40B4-BE49-F238E27FC236}">
              <a16:creationId xmlns:a16="http://schemas.microsoft.com/office/drawing/2014/main" id="{2D4017BF-A2A9-A69C-F072-6A53360A6DDD}"/>
            </a:ext>
          </a:extLst>
        </xdr:cNvPr>
        <xdr:cNvSpPr txBox="1"/>
      </xdr:nvSpPr>
      <xdr:spPr>
        <a:xfrm>
          <a:off x="12848606" y="1443772"/>
          <a:ext cx="1351084"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180A73E0-0215-4BB3-8756-5E9C6E39DECB}" type="TxLink">
            <a:rPr lang="en-US" sz="1100" b="0" i="0" u="none" strike="noStrike" baseline="0">
              <a:solidFill>
                <a:schemeClr val="bg1"/>
              </a:solidFill>
              <a:latin typeface="Avenir Next LT Pro" panose="020B0504020202020204" pitchFamily="34" charset="0"/>
              <a:ea typeface="+mn-ea"/>
              <a:cs typeface="Calibri"/>
            </a:rPr>
            <a:pPr algn="ctr"/>
            <a:t>Social Media</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18</xdr:col>
      <xdr:colOff>504206</xdr:colOff>
      <xdr:row>8</xdr:row>
      <xdr:rowOff>88291</xdr:rowOff>
    </xdr:from>
    <xdr:to>
      <xdr:col>20</xdr:col>
      <xdr:colOff>483690</xdr:colOff>
      <xdr:row>9</xdr:row>
      <xdr:rowOff>158579</xdr:rowOff>
    </xdr:to>
    <xdr:sp macro="" textlink="Tables!AN19">
      <xdr:nvSpPr>
        <xdr:cNvPr id="155" name="TextBox 154">
          <a:extLst>
            <a:ext uri="{FF2B5EF4-FFF2-40B4-BE49-F238E27FC236}">
              <a16:creationId xmlns:a16="http://schemas.microsoft.com/office/drawing/2014/main" id="{30CB977B-D13F-BB74-3DAD-2BF3F22DD929}"/>
            </a:ext>
          </a:extLst>
        </xdr:cNvPr>
        <xdr:cNvSpPr txBox="1"/>
      </xdr:nvSpPr>
      <xdr:spPr>
        <a:xfrm>
          <a:off x="12848606" y="1612291"/>
          <a:ext cx="1351084"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159C95DF-8FDF-452E-B550-C75AFCCE5554}" type="TxLink">
            <a:rPr lang="en-US" sz="1100" b="0" i="0" u="none" strike="noStrike" baseline="0">
              <a:solidFill>
                <a:schemeClr val="bg1"/>
              </a:solidFill>
              <a:latin typeface="Avenir Next LT Pro" panose="020B0504020202020204" pitchFamily="34" charset="0"/>
              <a:ea typeface="+mn-ea"/>
              <a:cs typeface="Calibri"/>
            </a:rPr>
            <a:pPr algn="ctr"/>
            <a:t> $61,687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19</xdr:col>
      <xdr:colOff>590455</xdr:colOff>
      <xdr:row>10</xdr:row>
      <xdr:rowOff>157202</xdr:rowOff>
    </xdr:from>
    <xdr:to>
      <xdr:col>21</xdr:col>
      <xdr:colOff>569939</xdr:colOff>
      <xdr:row>12</xdr:row>
      <xdr:rowOff>36990</xdr:rowOff>
    </xdr:to>
    <xdr:sp macro="" textlink="Tables!AM20">
      <xdr:nvSpPr>
        <xdr:cNvPr id="156" name="TextBox 155">
          <a:extLst>
            <a:ext uri="{FF2B5EF4-FFF2-40B4-BE49-F238E27FC236}">
              <a16:creationId xmlns:a16="http://schemas.microsoft.com/office/drawing/2014/main" id="{1CAAFCEA-6C46-09B1-F959-D4D01106F6FB}"/>
            </a:ext>
          </a:extLst>
        </xdr:cNvPr>
        <xdr:cNvSpPr txBox="1"/>
      </xdr:nvSpPr>
      <xdr:spPr>
        <a:xfrm>
          <a:off x="13620655" y="2062202"/>
          <a:ext cx="1351084"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1FE16C6A-5337-41E3-9C30-F286DF3C8414}" type="TxLink">
            <a:rPr lang="en-US" sz="1100" b="0" i="0" u="none" strike="noStrike" baseline="0">
              <a:solidFill>
                <a:schemeClr val="bg1"/>
              </a:solidFill>
              <a:latin typeface="Avenir Next LT Pro" panose="020B0504020202020204" pitchFamily="34" charset="0"/>
              <a:ea typeface="+mn-ea"/>
              <a:cs typeface="Calibri"/>
            </a:rPr>
            <a:pPr algn="ctr"/>
            <a:t>Website</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19</xdr:col>
      <xdr:colOff>590455</xdr:colOff>
      <xdr:row>11</xdr:row>
      <xdr:rowOff>135221</xdr:rowOff>
    </xdr:from>
    <xdr:to>
      <xdr:col>21</xdr:col>
      <xdr:colOff>569939</xdr:colOff>
      <xdr:row>13</xdr:row>
      <xdr:rowOff>15009</xdr:rowOff>
    </xdr:to>
    <xdr:sp macro="" textlink="Tables!AN20">
      <xdr:nvSpPr>
        <xdr:cNvPr id="157" name="TextBox 156">
          <a:extLst>
            <a:ext uri="{FF2B5EF4-FFF2-40B4-BE49-F238E27FC236}">
              <a16:creationId xmlns:a16="http://schemas.microsoft.com/office/drawing/2014/main" id="{31928697-11BB-4F6E-7374-8F310AB5B462}"/>
            </a:ext>
          </a:extLst>
        </xdr:cNvPr>
        <xdr:cNvSpPr txBox="1"/>
      </xdr:nvSpPr>
      <xdr:spPr>
        <a:xfrm>
          <a:off x="13620655" y="2230721"/>
          <a:ext cx="1351084"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4EC3F3A3-2B12-444B-A311-8CCD69C0375D}" type="TxLink">
            <a:rPr lang="en-US" sz="1100" b="0" i="0" u="none" strike="noStrike" baseline="0">
              <a:solidFill>
                <a:schemeClr val="bg1"/>
              </a:solidFill>
              <a:latin typeface="Avenir Next LT Pro" panose="020B0504020202020204" pitchFamily="34" charset="0"/>
              <a:ea typeface="+mn-ea"/>
              <a:cs typeface="Calibri"/>
            </a:rPr>
            <a:pPr algn="ctr"/>
            <a:t> $2,250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19</xdr:col>
      <xdr:colOff>601807</xdr:colOff>
      <xdr:row>17</xdr:row>
      <xdr:rowOff>55101</xdr:rowOff>
    </xdr:from>
    <xdr:to>
      <xdr:col>21</xdr:col>
      <xdr:colOff>581291</xdr:colOff>
      <xdr:row>18</xdr:row>
      <xdr:rowOff>125389</xdr:rowOff>
    </xdr:to>
    <xdr:sp macro="" textlink="Tables!AM21">
      <xdr:nvSpPr>
        <xdr:cNvPr id="158" name="TextBox 157">
          <a:extLst>
            <a:ext uri="{FF2B5EF4-FFF2-40B4-BE49-F238E27FC236}">
              <a16:creationId xmlns:a16="http://schemas.microsoft.com/office/drawing/2014/main" id="{7922F457-FB01-FAB9-80C7-2145A2FE0484}"/>
            </a:ext>
          </a:extLst>
        </xdr:cNvPr>
        <xdr:cNvSpPr txBox="1"/>
      </xdr:nvSpPr>
      <xdr:spPr>
        <a:xfrm>
          <a:off x="13651057" y="3293601"/>
          <a:ext cx="1352816"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FFA67963-D079-4559-809F-906DC6774E78}" type="TxLink">
            <a:rPr lang="en-US" sz="1100" b="0" i="0" u="none" strike="noStrike" baseline="0">
              <a:solidFill>
                <a:schemeClr val="bg1"/>
              </a:solidFill>
              <a:latin typeface="Avenir Next LT Pro" panose="020B0504020202020204" pitchFamily="34" charset="0"/>
              <a:ea typeface="+mn-ea"/>
              <a:cs typeface="Calibri"/>
            </a:rPr>
            <a:pPr algn="ctr"/>
            <a:t>Email</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19</xdr:col>
      <xdr:colOff>601807</xdr:colOff>
      <xdr:row>18</xdr:row>
      <xdr:rowOff>33120</xdr:rowOff>
    </xdr:from>
    <xdr:to>
      <xdr:col>21</xdr:col>
      <xdr:colOff>581291</xdr:colOff>
      <xdr:row>19</xdr:row>
      <xdr:rowOff>103408</xdr:rowOff>
    </xdr:to>
    <xdr:sp macro="" textlink="Tables!AN21">
      <xdr:nvSpPr>
        <xdr:cNvPr id="159" name="TextBox 158">
          <a:extLst>
            <a:ext uri="{FF2B5EF4-FFF2-40B4-BE49-F238E27FC236}">
              <a16:creationId xmlns:a16="http://schemas.microsoft.com/office/drawing/2014/main" id="{AB2AE5FA-924D-7EE6-D1BD-5452AEEEE8E5}"/>
            </a:ext>
          </a:extLst>
        </xdr:cNvPr>
        <xdr:cNvSpPr txBox="1"/>
      </xdr:nvSpPr>
      <xdr:spPr>
        <a:xfrm>
          <a:off x="13651057" y="3462120"/>
          <a:ext cx="1352816"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F192CE49-B7DF-4E61-A3CE-1D3B7A7E1280}" type="TxLink">
            <a:rPr lang="en-US" sz="1100" b="0" i="0" u="none" strike="noStrike" baseline="0">
              <a:solidFill>
                <a:schemeClr val="bg1"/>
              </a:solidFill>
              <a:latin typeface="Avenir Next LT Pro" panose="020B0504020202020204" pitchFamily="34" charset="0"/>
              <a:ea typeface="+mn-ea"/>
              <a:cs typeface="Calibri"/>
            </a:rPr>
            <a:pPr algn="ctr"/>
            <a:t> $53,860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17</xdr:col>
      <xdr:colOff>609923</xdr:colOff>
      <xdr:row>19</xdr:row>
      <xdr:rowOff>64997</xdr:rowOff>
    </xdr:from>
    <xdr:to>
      <xdr:col>19</xdr:col>
      <xdr:colOff>589407</xdr:colOff>
      <xdr:row>20</xdr:row>
      <xdr:rowOff>135285</xdr:rowOff>
    </xdr:to>
    <xdr:sp macro="" textlink="Tables!AM22">
      <xdr:nvSpPr>
        <xdr:cNvPr id="160" name="TextBox 159">
          <a:extLst>
            <a:ext uri="{FF2B5EF4-FFF2-40B4-BE49-F238E27FC236}">
              <a16:creationId xmlns:a16="http://schemas.microsoft.com/office/drawing/2014/main" id="{BE7F309B-2BB1-969D-97A6-BB1E7D29DE6D}"/>
            </a:ext>
          </a:extLst>
        </xdr:cNvPr>
        <xdr:cNvSpPr txBox="1"/>
      </xdr:nvSpPr>
      <xdr:spPr>
        <a:xfrm>
          <a:off x="12268523" y="3684497"/>
          <a:ext cx="1351084"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B7CBF2F6-0938-4765-A7C3-24387A076F7C}" type="TxLink">
            <a:rPr lang="en-US" sz="1100" b="0" i="0" u="none" strike="noStrike" baseline="0">
              <a:solidFill>
                <a:schemeClr val="bg1"/>
              </a:solidFill>
              <a:latin typeface="Avenir Next LT Pro" panose="020B0504020202020204" pitchFamily="34" charset="0"/>
              <a:ea typeface="+mn-ea"/>
              <a:cs typeface="Calibri"/>
            </a:rPr>
            <a:pPr algn="ctr"/>
            <a:t>Online Ad</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17</xdr:col>
      <xdr:colOff>609923</xdr:colOff>
      <xdr:row>20</xdr:row>
      <xdr:rowOff>43016</xdr:rowOff>
    </xdr:from>
    <xdr:to>
      <xdr:col>19</xdr:col>
      <xdr:colOff>589407</xdr:colOff>
      <xdr:row>21</xdr:row>
      <xdr:rowOff>113304</xdr:rowOff>
    </xdr:to>
    <xdr:sp macro="" textlink="Tables!AN22">
      <xdr:nvSpPr>
        <xdr:cNvPr id="161" name="TextBox 160">
          <a:extLst>
            <a:ext uri="{FF2B5EF4-FFF2-40B4-BE49-F238E27FC236}">
              <a16:creationId xmlns:a16="http://schemas.microsoft.com/office/drawing/2014/main" id="{700D27F2-D2DE-4152-DE5B-A68D31FC2E3D}"/>
            </a:ext>
          </a:extLst>
        </xdr:cNvPr>
        <xdr:cNvSpPr txBox="1"/>
      </xdr:nvSpPr>
      <xdr:spPr>
        <a:xfrm>
          <a:off x="12268523" y="3853016"/>
          <a:ext cx="1351084"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86BD8CDB-FB6F-4555-B70D-61989A79058C}" type="TxLink">
            <a:rPr lang="en-US" sz="1100" b="0" i="0" u="none" strike="noStrike" baseline="0">
              <a:solidFill>
                <a:schemeClr val="bg1"/>
              </a:solidFill>
              <a:latin typeface="Avenir Next LT Pro" panose="020B0504020202020204" pitchFamily="34" charset="0"/>
              <a:ea typeface="+mn-ea"/>
              <a:cs typeface="Calibri"/>
            </a:rPr>
            <a:pPr algn="ctr"/>
            <a:t> $54,184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20</xdr:col>
      <xdr:colOff>634512</xdr:colOff>
      <xdr:row>29</xdr:row>
      <xdr:rowOff>65942</xdr:rowOff>
    </xdr:from>
    <xdr:to>
      <xdr:col>21</xdr:col>
      <xdr:colOff>51289</xdr:colOff>
      <xdr:row>31</xdr:row>
      <xdr:rowOff>153865</xdr:rowOff>
    </xdr:to>
    <xdr:cxnSp macro="">
      <xdr:nvCxnSpPr>
        <xdr:cNvPr id="162" name="Straight Connector 161">
          <a:extLst>
            <a:ext uri="{FF2B5EF4-FFF2-40B4-BE49-F238E27FC236}">
              <a16:creationId xmlns:a16="http://schemas.microsoft.com/office/drawing/2014/main" id="{94013774-B43C-D61F-9CAC-54850A1F5CD9}"/>
            </a:ext>
          </a:extLst>
        </xdr:cNvPr>
        <xdr:cNvCxnSpPr/>
      </xdr:nvCxnSpPr>
      <xdr:spPr>
        <a:xfrm>
          <a:off x="14316808" y="5590442"/>
          <a:ext cx="102577" cy="468923"/>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528802</xdr:colOff>
      <xdr:row>30</xdr:row>
      <xdr:rowOff>115791</xdr:rowOff>
    </xdr:from>
    <xdr:to>
      <xdr:col>21</xdr:col>
      <xdr:colOff>282616</xdr:colOff>
      <xdr:row>32</xdr:row>
      <xdr:rowOff>172941</xdr:rowOff>
    </xdr:to>
    <xdr:sp macro="" textlink="">
      <xdr:nvSpPr>
        <xdr:cNvPr id="163" name="Oval 162">
          <a:extLst>
            <a:ext uri="{FF2B5EF4-FFF2-40B4-BE49-F238E27FC236}">
              <a16:creationId xmlns:a16="http://schemas.microsoft.com/office/drawing/2014/main" id="{350ECE3A-E960-59AE-358D-483489CF102D}"/>
            </a:ext>
          </a:extLst>
        </xdr:cNvPr>
        <xdr:cNvSpPr/>
      </xdr:nvSpPr>
      <xdr:spPr>
        <a:xfrm>
          <a:off x="14211098" y="5830791"/>
          <a:ext cx="438149"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20</xdr:col>
      <xdr:colOff>514350</xdr:colOff>
      <xdr:row>31</xdr:row>
      <xdr:rowOff>13872</xdr:rowOff>
    </xdr:from>
    <xdr:to>
      <xdr:col>21</xdr:col>
      <xdr:colOff>319808</xdr:colOff>
      <xdr:row>32</xdr:row>
      <xdr:rowOff>84160</xdr:rowOff>
    </xdr:to>
    <xdr:sp macro="" textlink="Tables!AO7">
      <xdr:nvSpPr>
        <xdr:cNvPr id="164" name="TextBox 163">
          <a:extLst>
            <a:ext uri="{FF2B5EF4-FFF2-40B4-BE49-F238E27FC236}">
              <a16:creationId xmlns:a16="http://schemas.microsoft.com/office/drawing/2014/main" id="{91830250-4FF0-4A57-1125-1774380A37D8}"/>
            </a:ext>
          </a:extLst>
        </xdr:cNvPr>
        <xdr:cNvSpPr txBox="1"/>
      </xdr:nvSpPr>
      <xdr:spPr>
        <a:xfrm>
          <a:off x="14230350" y="5919372"/>
          <a:ext cx="491258"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BB93E2E6-76B2-469C-AB72-AFD001193962}" type="TxLink">
            <a:rPr lang="en-US" sz="1100" b="0" i="0" u="none" strike="noStrike" baseline="0">
              <a:solidFill>
                <a:schemeClr val="bg1"/>
              </a:solidFill>
              <a:latin typeface="Avenir Next LT Pro" panose="020B0504020202020204" pitchFamily="34" charset="0"/>
              <a:ea typeface="+mn-ea"/>
              <a:cs typeface="Calibri"/>
            </a:rPr>
            <a:pPr algn="ctr"/>
            <a:t>9%</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20</xdr:col>
      <xdr:colOff>60813</xdr:colOff>
      <xdr:row>32</xdr:row>
      <xdr:rowOff>149752</xdr:rowOff>
    </xdr:from>
    <xdr:to>
      <xdr:col>22</xdr:col>
      <xdr:colOff>40297</xdr:colOff>
      <xdr:row>34</xdr:row>
      <xdr:rowOff>29540</xdr:rowOff>
    </xdr:to>
    <xdr:sp macro="" textlink="Tables!AM7">
      <xdr:nvSpPr>
        <xdr:cNvPr id="165" name="TextBox 164">
          <a:extLst>
            <a:ext uri="{FF2B5EF4-FFF2-40B4-BE49-F238E27FC236}">
              <a16:creationId xmlns:a16="http://schemas.microsoft.com/office/drawing/2014/main" id="{8FBD97DF-CA68-7F6A-1569-50C79A220C9C}"/>
            </a:ext>
          </a:extLst>
        </xdr:cNvPr>
        <xdr:cNvSpPr txBox="1"/>
      </xdr:nvSpPr>
      <xdr:spPr>
        <a:xfrm>
          <a:off x="13744575" y="6245752"/>
          <a:ext cx="1348153"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66CCC3E6-EA5C-46D8-AF2D-9B3B080E908D}" type="TxLink">
            <a:rPr lang="en-US" sz="1100" b="0" i="0" u="none" strike="noStrike" baseline="0">
              <a:solidFill>
                <a:schemeClr val="bg1"/>
              </a:solidFill>
              <a:latin typeface="Avenir Next LT Pro" panose="020B0504020202020204" pitchFamily="34" charset="0"/>
              <a:ea typeface="+mn-ea"/>
              <a:cs typeface="Calibri"/>
            </a:rPr>
            <a:pPr algn="ctr"/>
            <a:t>Standard</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20</xdr:col>
      <xdr:colOff>60813</xdr:colOff>
      <xdr:row>33</xdr:row>
      <xdr:rowOff>127771</xdr:rowOff>
    </xdr:from>
    <xdr:to>
      <xdr:col>22</xdr:col>
      <xdr:colOff>40297</xdr:colOff>
      <xdr:row>35</xdr:row>
      <xdr:rowOff>7559</xdr:rowOff>
    </xdr:to>
    <xdr:sp macro="" textlink="Tables!AN7">
      <xdr:nvSpPr>
        <xdr:cNvPr id="166" name="TextBox 165">
          <a:extLst>
            <a:ext uri="{FF2B5EF4-FFF2-40B4-BE49-F238E27FC236}">
              <a16:creationId xmlns:a16="http://schemas.microsoft.com/office/drawing/2014/main" id="{BBB571E4-B7BE-9E5F-F8A2-75ED01E316A8}"/>
            </a:ext>
          </a:extLst>
        </xdr:cNvPr>
        <xdr:cNvSpPr txBox="1"/>
      </xdr:nvSpPr>
      <xdr:spPr>
        <a:xfrm>
          <a:off x="13744575" y="6414271"/>
          <a:ext cx="1348153"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6CFFAB8F-B9BD-4718-A27F-4AF04ED9FCBB}" type="TxLink">
            <a:rPr lang="en-US" sz="1100" b="0" i="0" u="none" strike="noStrike" baseline="0">
              <a:solidFill>
                <a:schemeClr val="bg1"/>
              </a:solidFill>
              <a:latin typeface="Avenir Next LT Pro" panose="020B0504020202020204" pitchFamily="34" charset="0"/>
              <a:ea typeface="+mn-ea"/>
              <a:cs typeface="Calibri"/>
            </a:rPr>
            <a:pPr algn="ctr"/>
            <a:t> $70,642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21</xdr:col>
      <xdr:colOff>73602</xdr:colOff>
      <xdr:row>26</xdr:row>
      <xdr:rowOff>25977</xdr:rowOff>
    </xdr:from>
    <xdr:to>
      <xdr:col>21</xdr:col>
      <xdr:colOff>613929</xdr:colOff>
      <xdr:row>27</xdr:row>
      <xdr:rowOff>142875</xdr:rowOff>
    </xdr:to>
    <xdr:cxnSp macro="">
      <xdr:nvCxnSpPr>
        <xdr:cNvPr id="167" name="Straight Connector 166">
          <a:extLst>
            <a:ext uri="{FF2B5EF4-FFF2-40B4-BE49-F238E27FC236}">
              <a16:creationId xmlns:a16="http://schemas.microsoft.com/office/drawing/2014/main" id="{BA8260B7-C7FE-0974-9941-14F3A9B2D7C8}"/>
            </a:ext>
          </a:extLst>
        </xdr:cNvPr>
        <xdr:cNvCxnSpPr/>
      </xdr:nvCxnSpPr>
      <xdr:spPr>
        <a:xfrm flipV="1">
          <a:off x="14495318" y="4978977"/>
          <a:ext cx="541193" cy="307398"/>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21</xdr:col>
      <xdr:colOff>414502</xdr:colOff>
      <xdr:row>24</xdr:row>
      <xdr:rowOff>170076</xdr:rowOff>
    </xdr:from>
    <xdr:to>
      <xdr:col>22</xdr:col>
      <xdr:colOff>166851</xdr:colOff>
      <xdr:row>27</xdr:row>
      <xdr:rowOff>36726</xdr:rowOff>
    </xdr:to>
    <xdr:sp macro="" textlink="">
      <xdr:nvSpPr>
        <xdr:cNvPr id="168" name="Oval 167">
          <a:extLst>
            <a:ext uri="{FF2B5EF4-FFF2-40B4-BE49-F238E27FC236}">
              <a16:creationId xmlns:a16="http://schemas.microsoft.com/office/drawing/2014/main" id="{39F59BC6-9532-8216-D0F2-D49EFE67B1CB}"/>
            </a:ext>
          </a:extLst>
        </xdr:cNvPr>
        <xdr:cNvSpPr/>
      </xdr:nvSpPr>
      <xdr:spPr>
        <a:xfrm>
          <a:off x="14837084" y="4742076"/>
          <a:ext cx="439015"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21</xdr:col>
      <xdr:colOff>390525</xdr:colOff>
      <xdr:row>25</xdr:row>
      <xdr:rowOff>68157</xdr:rowOff>
    </xdr:from>
    <xdr:to>
      <xdr:col>22</xdr:col>
      <xdr:colOff>213568</xdr:colOff>
      <xdr:row>26</xdr:row>
      <xdr:rowOff>138445</xdr:rowOff>
    </xdr:to>
    <xdr:sp macro="" textlink="Tables!AO6">
      <xdr:nvSpPr>
        <xdr:cNvPr id="169" name="TextBox 168">
          <a:extLst>
            <a:ext uri="{FF2B5EF4-FFF2-40B4-BE49-F238E27FC236}">
              <a16:creationId xmlns:a16="http://schemas.microsoft.com/office/drawing/2014/main" id="{D541A461-F515-C23A-551E-C82CA13183EF}"/>
            </a:ext>
          </a:extLst>
        </xdr:cNvPr>
        <xdr:cNvSpPr txBox="1"/>
      </xdr:nvSpPr>
      <xdr:spPr>
        <a:xfrm>
          <a:off x="14792325" y="4830657"/>
          <a:ext cx="508843"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614C82B3-529F-4B96-9396-2C0D3DC411E1}" type="TxLink">
            <a:rPr lang="en-US" sz="1100" b="0" i="0" u="none" strike="noStrike" baseline="0">
              <a:solidFill>
                <a:schemeClr val="bg1"/>
              </a:solidFill>
              <a:latin typeface="Avenir Next LT Pro" panose="020B0504020202020204" pitchFamily="34" charset="0"/>
              <a:ea typeface="+mn-ea"/>
              <a:cs typeface="Calibri"/>
            </a:rPr>
            <a:pPr algn="ctr"/>
            <a:t>7%</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21</xdr:col>
      <xdr:colOff>326647</xdr:colOff>
      <xdr:row>22</xdr:row>
      <xdr:rowOff>147754</xdr:rowOff>
    </xdr:from>
    <xdr:to>
      <xdr:col>23</xdr:col>
      <xdr:colOff>306997</xdr:colOff>
      <xdr:row>24</xdr:row>
      <xdr:rowOff>27542</xdr:rowOff>
    </xdr:to>
    <xdr:sp macro="" textlink="Tables!AM6">
      <xdr:nvSpPr>
        <xdr:cNvPr id="170" name="TextBox 169">
          <a:extLst>
            <a:ext uri="{FF2B5EF4-FFF2-40B4-BE49-F238E27FC236}">
              <a16:creationId xmlns:a16="http://schemas.microsoft.com/office/drawing/2014/main" id="{6C861ECF-4D02-513B-F5BF-E83CF25874F7}"/>
            </a:ext>
          </a:extLst>
        </xdr:cNvPr>
        <xdr:cNvSpPr txBox="1"/>
      </xdr:nvSpPr>
      <xdr:spPr>
        <a:xfrm>
          <a:off x="14749229" y="4338754"/>
          <a:ext cx="1353682"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21EEA051-06BA-487D-BB69-4297A4F5E238}" type="TxLink">
            <a:rPr lang="en-US" sz="1100" b="0" i="0" u="none" strike="noStrike" baseline="0">
              <a:solidFill>
                <a:schemeClr val="bg1"/>
              </a:solidFill>
              <a:latin typeface="Avenir Next LT Pro" panose="020B0504020202020204" pitchFamily="34" charset="0"/>
              <a:ea typeface="+mn-ea"/>
              <a:cs typeface="Calibri"/>
            </a:rPr>
            <a:pPr algn="ctr"/>
            <a:t>Premium</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21</xdr:col>
      <xdr:colOff>326647</xdr:colOff>
      <xdr:row>23</xdr:row>
      <xdr:rowOff>125773</xdr:rowOff>
    </xdr:from>
    <xdr:to>
      <xdr:col>23</xdr:col>
      <xdr:colOff>306997</xdr:colOff>
      <xdr:row>25</xdr:row>
      <xdr:rowOff>5561</xdr:rowOff>
    </xdr:to>
    <xdr:sp macro="" textlink="Tables!AN6">
      <xdr:nvSpPr>
        <xdr:cNvPr id="171" name="TextBox 170">
          <a:extLst>
            <a:ext uri="{FF2B5EF4-FFF2-40B4-BE49-F238E27FC236}">
              <a16:creationId xmlns:a16="http://schemas.microsoft.com/office/drawing/2014/main" id="{F8D66999-093D-376D-EE0B-F987B9C2D79C}"/>
            </a:ext>
          </a:extLst>
        </xdr:cNvPr>
        <xdr:cNvSpPr txBox="1"/>
      </xdr:nvSpPr>
      <xdr:spPr>
        <a:xfrm>
          <a:off x="14749229" y="4507273"/>
          <a:ext cx="1353682"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F474ACA8-D9D2-4DD7-935D-37681F0F884A}" type="TxLink">
            <a:rPr lang="en-US" sz="1100" b="0" i="0" u="none" strike="noStrike" baseline="0">
              <a:solidFill>
                <a:schemeClr val="bg1"/>
              </a:solidFill>
              <a:latin typeface="Avenir Next LT Pro" panose="020B0504020202020204" pitchFamily="34" charset="0"/>
              <a:ea typeface="+mn-ea"/>
              <a:cs typeface="Calibri"/>
            </a:rPr>
            <a:pPr algn="ctr"/>
            <a:t> $56,056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12</xdr:col>
      <xdr:colOff>487240</xdr:colOff>
      <xdr:row>38</xdr:row>
      <xdr:rowOff>135098</xdr:rowOff>
    </xdr:from>
    <xdr:to>
      <xdr:col>14</xdr:col>
      <xdr:colOff>466724</xdr:colOff>
      <xdr:row>40</xdr:row>
      <xdr:rowOff>14886</xdr:rowOff>
    </xdr:to>
    <xdr:sp macro="" textlink="Tables!AM11">
      <xdr:nvSpPr>
        <xdr:cNvPr id="187" name="TextBox 186">
          <a:extLst>
            <a:ext uri="{FF2B5EF4-FFF2-40B4-BE49-F238E27FC236}">
              <a16:creationId xmlns:a16="http://schemas.microsoft.com/office/drawing/2014/main" id="{9EBBE996-4C65-0E70-BEBB-B0A5FB0C22C6}"/>
            </a:ext>
          </a:extLst>
        </xdr:cNvPr>
        <xdr:cNvSpPr txBox="1"/>
      </xdr:nvSpPr>
      <xdr:spPr>
        <a:xfrm>
          <a:off x="8696325" y="7374098"/>
          <a:ext cx="1348153"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BCD8128E-B49D-4E49-935E-45D0B236B44E}" type="TxLink">
            <a:rPr lang="en-US" sz="1100" b="0" i="0" u="none" strike="noStrike" baseline="0">
              <a:solidFill>
                <a:schemeClr val="bg1"/>
              </a:solidFill>
              <a:latin typeface="Avenir Next LT Pro" panose="020B0504020202020204" pitchFamily="34" charset="0"/>
              <a:ea typeface="+mn-ea"/>
              <a:cs typeface="Calibri"/>
            </a:rPr>
            <a:pPr algn="ctr"/>
            <a:t>Real Estate</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12</xdr:col>
      <xdr:colOff>487240</xdr:colOff>
      <xdr:row>39</xdr:row>
      <xdr:rowOff>113117</xdr:rowOff>
    </xdr:from>
    <xdr:to>
      <xdr:col>14</xdr:col>
      <xdr:colOff>466724</xdr:colOff>
      <xdr:row>40</xdr:row>
      <xdr:rowOff>183405</xdr:rowOff>
    </xdr:to>
    <xdr:sp macro="" textlink="Tables!AN11">
      <xdr:nvSpPr>
        <xdr:cNvPr id="188" name="TextBox 187">
          <a:extLst>
            <a:ext uri="{FF2B5EF4-FFF2-40B4-BE49-F238E27FC236}">
              <a16:creationId xmlns:a16="http://schemas.microsoft.com/office/drawing/2014/main" id="{C76ABE3F-63DB-DBC1-DDDC-83E0579766F7}"/>
            </a:ext>
          </a:extLst>
        </xdr:cNvPr>
        <xdr:cNvSpPr txBox="1"/>
      </xdr:nvSpPr>
      <xdr:spPr>
        <a:xfrm>
          <a:off x="8696325" y="7542617"/>
          <a:ext cx="1348153"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96AB1CB8-FC83-47CB-B80B-7A347A12DC1B}" type="TxLink">
            <a:rPr lang="en-US" sz="1100" b="0" i="0" u="none" strike="noStrike" baseline="0">
              <a:solidFill>
                <a:schemeClr val="bg1"/>
              </a:solidFill>
              <a:latin typeface="Avenir Next LT Pro" panose="020B0504020202020204" pitchFamily="34" charset="0"/>
              <a:ea typeface="+mn-ea"/>
              <a:cs typeface="Calibri"/>
            </a:rPr>
            <a:pPr algn="ctr"/>
            <a:t> $5,736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15</xdr:col>
      <xdr:colOff>209550</xdr:colOff>
      <xdr:row>38</xdr:row>
      <xdr:rowOff>72819</xdr:rowOff>
    </xdr:from>
    <xdr:to>
      <xdr:col>17</xdr:col>
      <xdr:colOff>189033</xdr:colOff>
      <xdr:row>39</xdr:row>
      <xdr:rowOff>143107</xdr:rowOff>
    </xdr:to>
    <xdr:sp macro="" textlink="Tables!AM10">
      <xdr:nvSpPr>
        <xdr:cNvPr id="191" name="TextBox 190">
          <a:extLst>
            <a:ext uri="{FF2B5EF4-FFF2-40B4-BE49-F238E27FC236}">
              <a16:creationId xmlns:a16="http://schemas.microsoft.com/office/drawing/2014/main" id="{68E47F6E-18D4-72CA-E38D-24B286A3533B}"/>
            </a:ext>
          </a:extLst>
        </xdr:cNvPr>
        <xdr:cNvSpPr txBox="1"/>
      </xdr:nvSpPr>
      <xdr:spPr>
        <a:xfrm>
          <a:off x="10496550" y="7311819"/>
          <a:ext cx="1351083"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BE14000D-8ABA-4D53-9271-8846F5642913}" type="TxLink">
            <a:rPr lang="en-US" sz="1100" b="0" i="0" u="none" strike="noStrike" baseline="0">
              <a:solidFill>
                <a:schemeClr val="bg1"/>
              </a:solidFill>
              <a:latin typeface="Avenir Next LT Pro" panose="020B0504020202020204" pitchFamily="34" charset="0"/>
              <a:ea typeface="+mn-ea"/>
              <a:cs typeface="Calibri"/>
            </a:rPr>
            <a:pPr algn="ctr"/>
            <a:t>Equipment</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15</xdr:col>
      <xdr:colOff>209550</xdr:colOff>
      <xdr:row>39</xdr:row>
      <xdr:rowOff>50838</xdr:rowOff>
    </xdr:from>
    <xdr:to>
      <xdr:col>17</xdr:col>
      <xdr:colOff>189033</xdr:colOff>
      <xdr:row>40</xdr:row>
      <xdr:rowOff>121126</xdr:rowOff>
    </xdr:to>
    <xdr:sp macro="" textlink="Tables!AN10">
      <xdr:nvSpPr>
        <xdr:cNvPr id="192" name="TextBox 191">
          <a:extLst>
            <a:ext uri="{FF2B5EF4-FFF2-40B4-BE49-F238E27FC236}">
              <a16:creationId xmlns:a16="http://schemas.microsoft.com/office/drawing/2014/main" id="{45D97E36-3741-7AB0-6726-17AC46AA3EFF}"/>
            </a:ext>
          </a:extLst>
        </xdr:cNvPr>
        <xdr:cNvSpPr txBox="1"/>
      </xdr:nvSpPr>
      <xdr:spPr>
        <a:xfrm>
          <a:off x="10496550" y="7480338"/>
          <a:ext cx="1351083"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1CB221CB-C9D9-4E7A-A7D9-03D476309746}" type="TxLink">
            <a:rPr lang="en-US" sz="1100" b="0" i="0" u="none" strike="noStrike" baseline="0">
              <a:solidFill>
                <a:schemeClr val="bg1"/>
              </a:solidFill>
              <a:latin typeface="Avenir Next LT Pro" panose="020B0504020202020204" pitchFamily="34" charset="0"/>
              <a:ea typeface="+mn-ea"/>
              <a:cs typeface="Calibri"/>
            </a:rPr>
            <a:pPr algn="ctr"/>
            <a:t> $56,823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14</xdr:col>
      <xdr:colOff>657958</xdr:colOff>
      <xdr:row>33</xdr:row>
      <xdr:rowOff>124558</xdr:rowOff>
    </xdr:from>
    <xdr:to>
      <xdr:col>15</xdr:col>
      <xdr:colOff>369277</xdr:colOff>
      <xdr:row>35</xdr:row>
      <xdr:rowOff>58615</xdr:rowOff>
    </xdr:to>
    <xdr:cxnSp macro="">
      <xdr:nvCxnSpPr>
        <xdr:cNvPr id="197" name="Straight Connector 196">
          <a:extLst>
            <a:ext uri="{FF2B5EF4-FFF2-40B4-BE49-F238E27FC236}">
              <a16:creationId xmlns:a16="http://schemas.microsoft.com/office/drawing/2014/main" id="{DB3643C1-6CD4-0E58-1E86-112AAE440F6D}"/>
            </a:ext>
          </a:extLst>
        </xdr:cNvPr>
        <xdr:cNvCxnSpPr/>
      </xdr:nvCxnSpPr>
      <xdr:spPr>
        <a:xfrm flipV="1">
          <a:off x="10235712" y="6411058"/>
          <a:ext cx="395653" cy="315057"/>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139010</xdr:colOff>
      <xdr:row>32</xdr:row>
      <xdr:rowOff>93810</xdr:rowOff>
    </xdr:from>
    <xdr:to>
      <xdr:col>15</xdr:col>
      <xdr:colOff>577159</xdr:colOff>
      <xdr:row>34</xdr:row>
      <xdr:rowOff>150960</xdr:rowOff>
    </xdr:to>
    <xdr:sp macro="" textlink="">
      <xdr:nvSpPr>
        <xdr:cNvPr id="193" name="Oval 192">
          <a:extLst>
            <a:ext uri="{FF2B5EF4-FFF2-40B4-BE49-F238E27FC236}">
              <a16:creationId xmlns:a16="http://schemas.microsoft.com/office/drawing/2014/main" id="{30D5299E-85AD-2B1D-1BA7-D4665D8D66BF}"/>
            </a:ext>
          </a:extLst>
        </xdr:cNvPr>
        <xdr:cNvSpPr/>
      </xdr:nvSpPr>
      <xdr:spPr>
        <a:xfrm>
          <a:off x="10401098" y="6189810"/>
          <a:ext cx="438149"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15</xdr:col>
      <xdr:colOff>95251</xdr:colOff>
      <xdr:row>32</xdr:row>
      <xdr:rowOff>182391</xdr:rowOff>
    </xdr:from>
    <xdr:to>
      <xdr:col>15</xdr:col>
      <xdr:colOff>623877</xdr:colOff>
      <xdr:row>34</xdr:row>
      <xdr:rowOff>62179</xdr:rowOff>
    </xdr:to>
    <xdr:sp macro="" textlink="Tables!AO9">
      <xdr:nvSpPr>
        <xdr:cNvPr id="194" name="TextBox 193">
          <a:extLst>
            <a:ext uri="{FF2B5EF4-FFF2-40B4-BE49-F238E27FC236}">
              <a16:creationId xmlns:a16="http://schemas.microsoft.com/office/drawing/2014/main" id="{839377BB-E591-D41C-403C-3FB5C4712B77}"/>
            </a:ext>
          </a:extLst>
        </xdr:cNvPr>
        <xdr:cNvSpPr txBox="1"/>
      </xdr:nvSpPr>
      <xdr:spPr>
        <a:xfrm>
          <a:off x="10382251" y="6278391"/>
          <a:ext cx="528626"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D8B1467-21F2-4FB4-A26A-1150287EEDD5}" type="TxLink">
            <a:rPr lang="en-US" sz="1100" b="0" i="0" u="none" strike="noStrike" baseline="0">
              <a:solidFill>
                <a:schemeClr val="bg1"/>
              </a:solidFill>
              <a:latin typeface="Avenir Next LT Pro" panose="020B0504020202020204" pitchFamily="34" charset="0"/>
              <a:ea typeface="+mn-ea"/>
              <a:cs typeface="Calibri"/>
            </a:rPr>
            <a:pPr algn="ctr"/>
            <a:t>0%</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15</xdr:col>
      <xdr:colOff>104776</xdr:colOff>
      <xdr:row>30</xdr:row>
      <xdr:rowOff>91137</xdr:rowOff>
    </xdr:from>
    <xdr:to>
      <xdr:col>17</xdr:col>
      <xdr:colOff>84259</xdr:colOff>
      <xdr:row>31</xdr:row>
      <xdr:rowOff>161425</xdr:rowOff>
    </xdr:to>
    <xdr:sp macro="" textlink="Tables!AM9">
      <xdr:nvSpPr>
        <xdr:cNvPr id="195" name="TextBox 194">
          <a:extLst>
            <a:ext uri="{FF2B5EF4-FFF2-40B4-BE49-F238E27FC236}">
              <a16:creationId xmlns:a16="http://schemas.microsoft.com/office/drawing/2014/main" id="{1DA373E8-DF54-A597-E0D9-0C546D3CCA35}"/>
            </a:ext>
          </a:extLst>
        </xdr:cNvPr>
        <xdr:cNvSpPr txBox="1"/>
      </xdr:nvSpPr>
      <xdr:spPr>
        <a:xfrm>
          <a:off x="10366864" y="5806137"/>
          <a:ext cx="1348153"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8E339A89-5412-4E6A-B695-40E734D19583}" type="TxLink">
            <a:rPr lang="en-US" sz="1100" b="0" i="0" u="none" strike="noStrike" baseline="0">
              <a:solidFill>
                <a:schemeClr val="bg1"/>
              </a:solidFill>
              <a:latin typeface="Avenir Next LT Pro" panose="020B0504020202020204" pitchFamily="34" charset="0"/>
              <a:ea typeface="+mn-ea"/>
              <a:cs typeface="Calibri"/>
            </a:rPr>
            <a:pPr algn="ctr"/>
            <a:t>Offices</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15</xdr:col>
      <xdr:colOff>104776</xdr:colOff>
      <xdr:row>31</xdr:row>
      <xdr:rowOff>69156</xdr:rowOff>
    </xdr:from>
    <xdr:to>
      <xdr:col>17</xdr:col>
      <xdr:colOff>84259</xdr:colOff>
      <xdr:row>32</xdr:row>
      <xdr:rowOff>139444</xdr:rowOff>
    </xdr:to>
    <xdr:sp macro="" textlink="Tables!AN9">
      <xdr:nvSpPr>
        <xdr:cNvPr id="196" name="TextBox 195">
          <a:extLst>
            <a:ext uri="{FF2B5EF4-FFF2-40B4-BE49-F238E27FC236}">
              <a16:creationId xmlns:a16="http://schemas.microsoft.com/office/drawing/2014/main" id="{CEA641E4-5802-D3FA-4F3D-9A8D951224DA}"/>
            </a:ext>
          </a:extLst>
        </xdr:cNvPr>
        <xdr:cNvSpPr txBox="1"/>
      </xdr:nvSpPr>
      <xdr:spPr>
        <a:xfrm>
          <a:off x="10366864" y="5974656"/>
          <a:ext cx="1348153"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017581CE-3F76-4474-AEB8-0E5CC04C9CB8}" type="TxLink">
            <a:rPr lang="en-US" sz="1100" b="0" i="0" u="none" strike="noStrike" baseline="0">
              <a:solidFill>
                <a:schemeClr val="bg1"/>
              </a:solidFill>
              <a:latin typeface="Avenir Next LT Pro" panose="020B0504020202020204" pitchFamily="34" charset="0"/>
              <a:ea typeface="+mn-ea"/>
              <a:cs typeface="Calibri"/>
            </a:rPr>
            <a:pPr algn="ctr"/>
            <a:t> $3,747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14</xdr:col>
      <xdr:colOff>643304</xdr:colOff>
      <xdr:row>36</xdr:row>
      <xdr:rowOff>146538</xdr:rowOff>
    </xdr:from>
    <xdr:to>
      <xdr:col>15</xdr:col>
      <xdr:colOff>339970</xdr:colOff>
      <xdr:row>38</xdr:row>
      <xdr:rowOff>109904</xdr:rowOff>
    </xdr:to>
    <xdr:cxnSp macro="">
      <xdr:nvCxnSpPr>
        <xdr:cNvPr id="201" name="Straight Connector 200">
          <a:extLst>
            <a:ext uri="{FF2B5EF4-FFF2-40B4-BE49-F238E27FC236}">
              <a16:creationId xmlns:a16="http://schemas.microsoft.com/office/drawing/2014/main" id="{8B1F1C9D-961C-140B-7A9C-8A8BCB51FA84}"/>
            </a:ext>
          </a:extLst>
        </xdr:cNvPr>
        <xdr:cNvCxnSpPr/>
      </xdr:nvCxnSpPr>
      <xdr:spPr>
        <a:xfrm>
          <a:off x="10221058" y="7004538"/>
          <a:ext cx="381000" cy="344366"/>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492369</xdr:colOff>
      <xdr:row>36</xdr:row>
      <xdr:rowOff>87923</xdr:rowOff>
    </xdr:from>
    <xdr:to>
      <xdr:col>14</xdr:col>
      <xdr:colOff>306265</xdr:colOff>
      <xdr:row>37</xdr:row>
      <xdr:rowOff>124558</xdr:rowOff>
    </xdr:to>
    <xdr:cxnSp macro="">
      <xdr:nvCxnSpPr>
        <xdr:cNvPr id="202" name="Straight Connector 201">
          <a:extLst>
            <a:ext uri="{FF2B5EF4-FFF2-40B4-BE49-F238E27FC236}">
              <a16:creationId xmlns:a16="http://schemas.microsoft.com/office/drawing/2014/main" id="{DF5F8352-F000-B6AF-D8F8-F7B0A6FC285D}"/>
            </a:ext>
          </a:extLst>
        </xdr:cNvPr>
        <xdr:cNvCxnSpPr/>
      </xdr:nvCxnSpPr>
      <xdr:spPr>
        <a:xfrm flipH="1">
          <a:off x="9385788" y="6945923"/>
          <a:ext cx="498231" cy="227135"/>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117029</xdr:colOff>
      <xdr:row>37</xdr:row>
      <xdr:rowOff>71829</xdr:rowOff>
    </xdr:from>
    <xdr:to>
      <xdr:col>15</xdr:col>
      <xdr:colOff>555178</xdr:colOff>
      <xdr:row>39</xdr:row>
      <xdr:rowOff>128979</xdr:rowOff>
    </xdr:to>
    <xdr:sp macro="" textlink="">
      <xdr:nvSpPr>
        <xdr:cNvPr id="189" name="Oval 188">
          <a:extLst>
            <a:ext uri="{FF2B5EF4-FFF2-40B4-BE49-F238E27FC236}">
              <a16:creationId xmlns:a16="http://schemas.microsoft.com/office/drawing/2014/main" id="{94847546-5572-BF57-6BC6-C76BAC5D8140}"/>
            </a:ext>
          </a:extLst>
        </xdr:cNvPr>
        <xdr:cNvSpPr/>
      </xdr:nvSpPr>
      <xdr:spPr>
        <a:xfrm>
          <a:off x="10379117" y="7120329"/>
          <a:ext cx="438149"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15</xdr:col>
      <xdr:colOff>95251</xdr:colOff>
      <xdr:row>37</xdr:row>
      <xdr:rowOff>160410</xdr:rowOff>
    </xdr:from>
    <xdr:to>
      <xdr:col>15</xdr:col>
      <xdr:colOff>592371</xdr:colOff>
      <xdr:row>39</xdr:row>
      <xdr:rowOff>40198</xdr:rowOff>
    </xdr:to>
    <xdr:sp macro="" textlink="Tables!AO10">
      <xdr:nvSpPr>
        <xdr:cNvPr id="190" name="TextBox 189">
          <a:extLst>
            <a:ext uri="{FF2B5EF4-FFF2-40B4-BE49-F238E27FC236}">
              <a16:creationId xmlns:a16="http://schemas.microsoft.com/office/drawing/2014/main" id="{1F7621C5-8F19-02D0-5125-C7C6864A448F}"/>
            </a:ext>
          </a:extLst>
        </xdr:cNvPr>
        <xdr:cNvSpPr txBox="1"/>
      </xdr:nvSpPr>
      <xdr:spPr>
        <a:xfrm>
          <a:off x="10382251" y="7208910"/>
          <a:ext cx="497120"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8B6A12FF-E6B5-4E19-831C-7CF259E17363}" type="TxLink">
            <a:rPr lang="en-US" sz="1100" b="0" i="0" u="none" strike="noStrike" baseline="0">
              <a:solidFill>
                <a:schemeClr val="bg1"/>
              </a:solidFill>
              <a:latin typeface="Avenir Next LT Pro" panose="020B0504020202020204" pitchFamily="34" charset="0"/>
              <a:ea typeface="+mn-ea"/>
              <a:cs typeface="Calibri"/>
            </a:rPr>
            <a:pPr algn="ctr"/>
            <a:t>7%</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13</xdr:col>
      <xdr:colOff>269429</xdr:colOff>
      <xdr:row>36</xdr:row>
      <xdr:rowOff>101137</xdr:rowOff>
    </xdr:from>
    <xdr:to>
      <xdr:col>14</xdr:col>
      <xdr:colOff>21778</xdr:colOff>
      <xdr:row>38</xdr:row>
      <xdr:rowOff>158287</xdr:rowOff>
    </xdr:to>
    <xdr:sp macro="" textlink="">
      <xdr:nvSpPr>
        <xdr:cNvPr id="185" name="Oval 184">
          <a:extLst>
            <a:ext uri="{FF2B5EF4-FFF2-40B4-BE49-F238E27FC236}">
              <a16:creationId xmlns:a16="http://schemas.microsoft.com/office/drawing/2014/main" id="{6C27A06C-E2ED-719D-F582-C59935999D12}"/>
            </a:ext>
          </a:extLst>
        </xdr:cNvPr>
        <xdr:cNvSpPr/>
      </xdr:nvSpPr>
      <xdr:spPr>
        <a:xfrm>
          <a:off x="9162848" y="6959137"/>
          <a:ext cx="438149"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13</xdr:col>
      <xdr:colOff>228601</xdr:colOff>
      <xdr:row>36</xdr:row>
      <xdr:rowOff>189718</xdr:rowOff>
    </xdr:from>
    <xdr:to>
      <xdr:col>14</xdr:col>
      <xdr:colOff>58971</xdr:colOff>
      <xdr:row>38</xdr:row>
      <xdr:rowOff>69506</xdr:rowOff>
    </xdr:to>
    <xdr:sp macro="" textlink="Tables!AO11">
      <xdr:nvSpPr>
        <xdr:cNvPr id="186" name="TextBox 185">
          <a:extLst>
            <a:ext uri="{FF2B5EF4-FFF2-40B4-BE49-F238E27FC236}">
              <a16:creationId xmlns:a16="http://schemas.microsoft.com/office/drawing/2014/main" id="{4324AF9C-47F7-5D21-7B77-4ECE543F118B}"/>
            </a:ext>
          </a:extLst>
        </xdr:cNvPr>
        <xdr:cNvSpPr txBox="1"/>
      </xdr:nvSpPr>
      <xdr:spPr>
        <a:xfrm>
          <a:off x="9144001" y="7047718"/>
          <a:ext cx="516170"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2500F73C-4297-4340-A4E8-2D758FE3450E}" type="TxLink">
            <a:rPr lang="en-US" sz="1100" b="0" i="0" u="none" strike="noStrike" baseline="0">
              <a:solidFill>
                <a:schemeClr val="bg1"/>
              </a:solidFill>
              <a:latin typeface="Avenir Next LT Pro" panose="020B0504020202020204" pitchFamily="34" charset="0"/>
              <a:ea typeface="+mn-ea"/>
              <a:cs typeface="Calibri"/>
            </a:rPr>
            <a:pPr algn="ctr"/>
            <a:t>1%</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7</xdr:col>
      <xdr:colOff>353890</xdr:colOff>
      <xdr:row>38</xdr:row>
      <xdr:rowOff>21988</xdr:rowOff>
    </xdr:from>
    <xdr:to>
      <xdr:col>9</xdr:col>
      <xdr:colOff>333373</xdr:colOff>
      <xdr:row>39</xdr:row>
      <xdr:rowOff>92276</xdr:rowOff>
    </xdr:to>
    <xdr:sp macro="" textlink="Tables!AM4">
      <xdr:nvSpPr>
        <xdr:cNvPr id="207" name="TextBox 206">
          <a:extLst>
            <a:ext uri="{FF2B5EF4-FFF2-40B4-BE49-F238E27FC236}">
              <a16:creationId xmlns:a16="http://schemas.microsoft.com/office/drawing/2014/main" id="{FAD2E907-D5C6-F7C2-C754-55893CFD8E02}"/>
            </a:ext>
          </a:extLst>
        </xdr:cNvPr>
        <xdr:cNvSpPr txBox="1"/>
      </xdr:nvSpPr>
      <xdr:spPr>
        <a:xfrm>
          <a:off x="5135440" y="7260988"/>
          <a:ext cx="1346321"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B52AC8E3-089E-4631-88E1-5A0841E94E4B}" type="TxLink">
            <a:rPr lang="en-US" sz="1100" b="0" i="0" u="none" strike="noStrike" baseline="0">
              <a:solidFill>
                <a:schemeClr val="bg1"/>
              </a:solidFill>
              <a:latin typeface="Avenir Next LT Pro" panose="020B0504020202020204" pitchFamily="34" charset="0"/>
              <a:ea typeface="+mn-ea"/>
              <a:cs typeface="Calibri"/>
            </a:rPr>
            <a:pPr algn="ctr"/>
            <a:t>Renewal</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7</xdr:col>
      <xdr:colOff>353890</xdr:colOff>
      <xdr:row>39</xdr:row>
      <xdr:rowOff>7</xdr:rowOff>
    </xdr:from>
    <xdr:to>
      <xdr:col>9</xdr:col>
      <xdr:colOff>333373</xdr:colOff>
      <xdr:row>40</xdr:row>
      <xdr:rowOff>70295</xdr:rowOff>
    </xdr:to>
    <xdr:sp macro="" textlink="Tables!AN4">
      <xdr:nvSpPr>
        <xdr:cNvPr id="208" name="TextBox 207">
          <a:extLst>
            <a:ext uri="{FF2B5EF4-FFF2-40B4-BE49-F238E27FC236}">
              <a16:creationId xmlns:a16="http://schemas.microsoft.com/office/drawing/2014/main" id="{61748127-CEF3-C88B-6427-1FE1BD1CBD1E}"/>
            </a:ext>
          </a:extLst>
        </xdr:cNvPr>
        <xdr:cNvSpPr txBox="1"/>
      </xdr:nvSpPr>
      <xdr:spPr>
        <a:xfrm>
          <a:off x="5135440" y="7429507"/>
          <a:ext cx="1346321"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CDC092EE-1080-4DAE-BCCE-B0589DFDABCC}" type="TxLink">
            <a:rPr lang="en-US" sz="1100" b="0" i="0" u="none" strike="noStrike" baseline="0">
              <a:solidFill>
                <a:schemeClr val="bg1"/>
              </a:solidFill>
              <a:latin typeface="Avenir Next LT Pro" panose="020B0504020202020204" pitchFamily="34" charset="0"/>
              <a:ea typeface="+mn-ea"/>
              <a:cs typeface="Calibri"/>
            </a:rPr>
            <a:pPr algn="ctr"/>
            <a:t> $81,900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8</xdr:col>
      <xdr:colOff>255984</xdr:colOff>
      <xdr:row>35</xdr:row>
      <xdr:rowOff>5953</xdr:rowOff>
    </xdr:from>
    <xdr:to>
      <xdr:col>8</xdr:col>
      <xdr:colOff>321468</xdr:colOff>
      <xdr:row>37</xdr:row>
      <xdr:rowOff>5953</xdr:rowOff>
    </xdr:to>
    <xdr:cxnSp macro="">
      <xdr:nvCxnSpPr>
        <xdr:cNvPr id="209" name="Straight Connector 208">
          <a:extLst>
            <a:ext uri="{FF2B5EF4-FFF2-40B4-BE49-F238E27FC236}">
              <a16:creationId xmlns:a16="http://schemas.microsoft.com/office/drawing/2014/main" id="{FED93341-CD2A-8E89-1A47-13A0E78BD830}"/>
            </a:ext>
          </a:extLst>
        </xdr:cNvPr>
        <xdr:cNvCxnSpPr/>
      </xdr:nvCxnSpPr>
      <xdr:spPr>
        <a:xfrm>
          <a:off x="5720953" y="6673453"/>
          <a:ext cx="65484" cy="381000"/>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8</xdr:col>
      <xdr:colOff>136078</xdr:colOff>
      <xdr:row>35</xdr:row>
      <xdr:rowOff>178527</xdr:rowOff>
    </xdr:from>
    <xdr:to>
      <xdr:col>8</xdr:col>
      <xdr:colOff>574227</xdr:colOff>
      <xdr:row>38</xdr:row>
      <xdr:rowOff>45177</xdr:rowOff>
    </xdr:to>
    <xdr:sp macro="" textlink="">
      <xdr:nvSpPr>
        <xdr:cNvPr id="210" name="Oval 209">
          <a:extLst>
            <a:ext uri="{FF2B5EF4-FFF2-40B4-BE49-F238E27FC236}">
              <a16:creationId xmlns:a16="http://schemas.microsoft.com/office/drawing/2014/main" id="{17C00F07-8A0B-3165-65E6-D4DA472D00B3}"/>
            </a:ext>
          </a:extLst>
        </xdr:cNvPr>
        <xdr:cNvSpPr/>
      </xdr:nvSpPr>
      <xdr:spPr>
        <a:xfrm>
          <a:off x="5601047" y="6846027"/>
          <a:ext cx="438149"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8</xdr:col>
      <xdr:colOff>95251</xdr:colOff>
      <xdr:row>36</xdr:row>
      <xdr:rowOff>38099</xdr:rowOff>
    </xdr:from>
    <xdr:to>
      <xdr:col>8</xdr:col>
      <xdr:colOff>600075</xdr:colOff>
      <xdr:row>38</xdr:row>
      <xdr:rowOff>9524</xdr:rowOff>
    </xdr:to>
    <xdr:sp macro="" textlink="Tables!AO4">
      <xdr:nvSpPr>
        <xdr:cNvPr id="211" name="TextBox 210">
          <a:extLst>
            <a:ext uri="{FF2B5EF4-FFF2-40B4-BE49-F238E27FC236}">
              <a16:creationId xmlns:a16="http://schemas.microsoft.com/office/drawing/2014/main" id="{343D75A1-63EF-30B4-F94B-D484770A1787}"/>
            </a:ext>
          </a:extLst>
        </xdr:cNvPr>
        <xdr:cNvSpPr txBox="1"/>
      </xdr:nvSpPr>
      <xdr:spPr>
        <a:xfrm>
          <a:off x="5581651" y="6896099"/>
          <a:ext cx="504824"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84A3181F-E3DF-4CAB-B855-EC9808BAB2C3}" type="TxLink">
            <a:rPr lang="en-US" sz="1100" b="0" i="0" u="none" strike="noStrike" baseline="0">
              <a:solidFill>
                <a:schemeClr val="bg1"/>
              </a:solidFill>
              <a:latin typeface="Avenir Next LT Pro" panose="020B0504020202020204" pitchFamily="34" charset="0"/>
              <a:ea typeface="+mn-ea"/>
              <a:cs typeface="Calibri"/>
            </a:rPr>
            <a:pPr algn="ctr"/>
            <a:t>10%</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9</xdr:col>
      <xdr:colOff>183631</xdr:colOff>
      <xdr:row>32</xdr:row>
      <xdr:rowOff>182723</xdr:rowOff>
    </xdr:from>
    <xdr:to>
      <xdr:col>11</xdr:col>
      <xdr:colOff>163115</xdr:colOff>
      <xdr:row>34</xdr:row>
      <xdr:rowOff>62511</xdr:rowOff>
    </xdr:to>
    <xdr:sp macro="" textlink="Tables!AM3">
      <xdr:nvSpPr>
        <xdr:cNvPr id="212" name="TextBox 211">
          <a:extLst>
            <a:ext uri="{FF2B5EF4-FFF2-40B4-BE49-F238E27FC236}">
              <a16:creationId xmlns:a16="http://schemas.microsoft.com/office/drawing/2014/main" id="{03F049EA-6D9F-8EF1-72CD-DDB6E881EDCA}"/>
            </a:ext>
          </a:extLst>
        </xdr:cNvPr>
        <xdr:cNvSpPr txBox="1"/>
      </xdr:nvSpPr>
      <xdr:spPr>
        <a:xfrm>
          <a:off x="6332019" y="6278723"/>
          <a:ext cx="1346321"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1AC422FD-CCCC-42DB-93BF-532626370DD3}" type="TxLink">
            <a:rPr lang="en-US" sz="1100" b="0" i="0" u="none" strike="noStrike" baseline="0">
              <a:solidFill>
                <a:schemeClr val="bg1"/>
              </a:solidFill>
              <a:latin typeface="Avenir Next LT Pro" panose="020B0504020202020204" pitchFamily="34" charset="0"/>
              <a:ea typeface="+mn-ea"/>
              <a:cs typeface="Calibri"/>
            </a:rPr>
            <a:pPr algn="ctr"/>
            <a:t>New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9</xdr:col>
      <xdr:colOff>183631</xdr:colOff>
      <xdr:row>33</xdr:row>
      <xdr:rowOff>160742</xdr:rowOff>
    </xdr:from>
    <xdr:to>
      <xdr:col>11</xdr:col>
      <xdr:colOff>163115</xdr:colOff>
      <xdr:row>35</xdr:row>
      <xdr:rowOff>40530</xdr:rowOff>
    </xdr:to>
    <xdr:sp macro="" textlink="Tables!AN3">
      <xdr:nvSpPr>
        <xdr:cNvPr id="213" name="TextBox 212">
          <a:extLst>
            <a:ext uri="{FF2B5EF4-FFF2-40B4-BE49-F238E27FC236}">
              <a16:creationId xmlns:a16="http://schemas.microsoft.com/office/drawing/2014/main" id="{F199ABEF-512A-45FD-C732-1172BCE5AC4A}"/>
            </a:ext>
          </a:extLst>
        </xdr:cNvPr>
        <xdr:cNvSpPr txBox="1"/>
      </xdr:nvSpPr>
      <xdr:spPr>
        <a:xfrm>
          <a:off x="6332019" y="6447242"/>
          <a:ext cx="1346321"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90457946-F653-49EE-ABBB-ED16C43083F4}" type="TxLink">
            <a:rPr lang="en-US" sz="1100" b="0" i="0" u="none" strike="noStrike" baseline="0">
              <a:solidFill>
                <a:schemeClr val="bg1"/>
              </a:solidFill>
              <a:latin typeface="Avenir Next LT Pro" panose="020B0504020202020204" pitchFamily="34" charset="0"/>
              <a:ea typeface="+mn-ea"/>
              <a:cs typeface="Calibri"/>
            </a:rPr>
            <a:pPr algn="ctr"/>
            <a:t> $84,016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8</xdr:col>
      <xdr:colOff>428625</xdr:colOff>
      <xdr:row>34</xdr:row>
      <xdr:rowOff>0</xdr:rowOff>
    </xdr:from>
    <xdr:to>
      <xdr:col>9</xdr:col>
      <xdr:colOff>310753</xdr:colOff>
      <xdr:row>34</xdr:row>
      <xdr:rowOff>29766</xdr:rowOff>
    </xdr:to>
    <xdr:cxnSp macro="">
      <xdr:nvCxnSpPr>
        <xdr:cNvPr id="214" name="Straight Connector 213">
          <a:extLst>
            <a:ext uri="{FF2B5EF4-FFF2-40B4-BE49-F238E27FC236}">
              <a16:creationId xmlns:a16="http://schemas.microsoft.com/office/drawing/2014/main" id="{B56B0962-FBAB-20F7-9C8A-EDB6210D561C}"/>
            </a:ext>
          </a:extLst>
        </xdr:cNvPr>
        <xdr:cNvCxnSpPr/>
      </xdr:nvCxnSpPr>
      <xdr:spPr>
        <a:xfrm>
          <a:off x="5893594" y="6477000"/>
          <a:ext cx="565547" cy="29766"/>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9</xdr:col>
      <xdr:colOff>131316</xdr:colOff>
      <xdr:row>33</xdr:row>
      <xdr:rowOff>5887</xdr:rowOff>
    </xdr:from>
    <xdr:to>
      <xdr:col>9</xdr:col>
      <xdr:colOff>571847</xdr:colOff>
      <xdr:row>35</xdr:row>
      <xdr:rowOff>63037</xdr:rowOff>
    </xdr:to>
    <xdr:sp macro="" textlink="">
      <xdr:nvSpPr>
        <xdr:cNvPr id="215" name="Oval 214">
          <a:extLst>
            <a:ext uri="{FF2B5EF4-FFF2-40B4-BE49-F238E27FC236}">
              <a16:creationId xmlns:a16="http://schemas.microsoft.com/office/drawing/2014/main" id="{A47B4880-6D1A-586A-619E-949C7AB9BB38}"/>
            </a:ext>
          </a:extLst>
        </xdr:cNvPr>
        <xdr:cNvSpPr/>
      </xdr:nvSpPr>
      <xdr:spPr>
        <a:xfrm>
          <a:off x="6279704" y="6292387"/>
          <a:ext cx="438149"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9</xdr:col>
      <xdr:colOff>114300</xdr:colOff>
      <xdr:row>33</xdr:row>
      <xdr:rowOff>76200</xdr:rowOff>
    </xdr:from>
    <xdr:to>
      <xdr:col>9</xdr:col>
      <xdr:colOff>589989</xdr:colOff>
      <xdr:row>35</xdr:row>
      <xdr:rowOff>2831</xdr:rowOff>
    </xdr:to>
    <xdr:sp macro="" textlink="Tables!AO3">
      <xdr:nvSpPr>
        <xdr:cNvPr id="216" name="TextBox 215">
          <a:extLst>
            <a:ext uri="{FF2B5EF4-FFF2-40B4-BE49-F238E27FC236}">
              <a16:creationId xmlns:a16="http://schemas.microsoft.com/office/drawing/2014/main" id="{F24C37FE-6DC0-B90B-8B7D-9E9AAAF578D9}"/>
            </a:ext>
          </a:extLst>
        </xdr:cNvPr>
        <xdr:cNvSpPr txBox="1"/>
      </xdr:nvSpPr>
      <xdr:spPr>
        <a:xfrm>
          <a:off x="6286500" y="6362700"/>
          <a:ext cx="475689" cy="3076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01241400-6E59-43AD-A3A6-600E0446BB15}" type="TxLink">
            <a:rPr lang="en-US" sz="1100" b="0" i="0" u="none" strike="noStrike" baseline="0">
              <a:solidFill>
                <a:schemeClr val="bg1"/>
              </a:solidFill>
              <a:latin typeface="Avenir Next LT Pro" panose="020B0504020202020204" pitchFamily="34" charset="0"/>
              <a:ea typeface="+mn-ea"/>
              <a:cs typeface="Calibri"/>
            </a:rPr>
            <a:pPr algn="ctr"/>
            <a:t>10%</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10</xdr:col>
      <xdr:colOff>190775</xdr:colOff>
      <xdr:row>2</xdr:row>
      <xdr:rowOff>182724</xdr:rowOff>
    </xdr:from>
    <xdr:to>
      <xdr:col>12</xdr:col>
      <xdr:colOff>170258</xdr:colOff>
      <xdr:row>4</xdr:row>
      <xdr:rowOff>62512</xdr:rowOff>
    </xdr:to>
    <xdr:sp macro="" textlink="Tables!AM13">
      <xdr:nvSpPr>
        <xdr:cNvPr id="221" name="TextBox 220">
          <a:extLst>
            <a:ext uri="{FF2B5EF4-FFF2-40B4-BE49-F238E27FC236}">
              <a16:creationId xmlns:a16="http://schemas.microsoft.com/office/drawing/2014/main" id="{1B8348DB-D3A5-9F3D-7D42-F308226B2AB9}"/>
            </a:ext>
          </a:extLst>
        </xdr:cNvPr>
        <xdr:cNvSpPr txBox="1"/>
      </xdr:nvSpPr>
      <xdr:spPr>
        <a:xfrm>
          <a:off x="7022581" y="563724"/>
          <a:ext cx="1346321"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15A4B16-B15D-4112-A0E0-615B19475F4E}" type="TxLink">
            <a:rPr lang="en-US" sz="1100" b="0" i="0" u="none" strike="noStrike" baseline="0">
              <a:solidFill>
                <a:schemeClr val="bg1"/>
              </a:solidFill>
              <a:latin typeface="Avenir Next LT Pro" panose="020B0504020202020204" pitchFamily="34" charset="0"/>
              <a:ea typeface="+mn-ea"/>
              <a:cs typeface="Calibri"/>
            </a:rPr>
            <a:pPr algn="ctr"/>
            <a:t>Floating License</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10</xdr:col>
      <xdr:colOff>190775</xdr:colOff>
      <xdr:row>3</xdr:row>
      <xdr:rowOff>160743</xdr:rowOff>
    </xdr:from>
    <xdr:to>
      <xdr:col>12</xdr:col>
      <xdr:colOff>170258</xdr:colOff>
      <xdr:row>5</xdr:row>
      <xdr:rowOff>40531</xdr:rowOff>
    </xdr:to>
    <xdr:sp macro="" textlink="Tables!AN13">
      <xdr:nvSpPr>
        <xdr:cNvPr id="222" name="TextBox 221">
          <a:extLst>
            <a:ext uri="{FF2B5EF4-FFF2-40B4-BE49-F238E27FC236}">
              <a16:creationId xmlns:a16="http://schemas.microsoft.com/office/drawing/2014/main" id="{EFB27843-1E64-28D3-6887-DBE4BABD67A2}"/>
            </a:ext>
          </a:extLst>
        </xdr:cNvPr>
        <xdr:cNvSpPr txBox="1"/>
      </xdr:nvSpPr>
      <xdr:spPr>
        <a:xfrm>
          <a:off x="7022581" y="732243"/>
          <a:ext cx="1346321"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B6DFCCF0-53C3-45BA-98A9-F5074201FE9E}" type="TxLink">
            <a:rPr lang="en-US" sz="1100" b="0" i="0" u="none" strike="noStrike" baseline="0">
              <a:solidFill>
                <a:schemeClr val="bg1"/>
              </a:solidFill>
              <a:latin typeface="Avenir Next LT Pro" panose="020B0504020202020204" pitchFamily="34" charset="0"/>
              <a:ea typeface="+mn-ea"/>
              <a:cs typeface="Calibri"/>
            </a:rPr>
            <a:pPr algn="ctr"/>
            <a:t> $97,300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9</xdr:col>
      <xdr:colOff>310753</xdr:colOff>
      <xdr:row>5</xdr:row>
      <xdr:rowOff>17859</xdr:rowOff>
    </xdr:from>
    <xdr:to>
      <xdr:col>10</xdr:col>
      <xdr:colOff>180975</xdr:colOff>
      <xdr:row>6</xdr:row>
      <xdr:rowOff>95250</xdr:rowOff>
    </xdr:to>
    <xdr:cxnSp macro="">
      <xdr:nvCxnSpPr>
        <xdr:cNvPr id="223" name="Straight Connector 222">
          <a:extLst>
            <a:ext uri="{FF2B5EF4-FFF2-40B4-BE49-F238E27FC236}">
              <a16:creationId xmlns:a16="http://schemas.microsoft.com/office/drawing/2014/main" id="{5EC4BC92-69C4-C7CE-F154-280037AE5A13}"/>
            </a:ext>
          </a:extLst>
        </xdr:cNvPr>
        <xdr:cNvCxnSpPr/>
      </xdr:nvCxnSpPr>
      <xdr:spPr>
        <a:xfrm flipV="1">
          <a:off x="6459141" y="970359"/>
          <a:ext cx="553640" cy="267891"/>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10</xdr:col>
      <xdr:colOff>1538</xdr:colOff>
      <xdr:row>3</xdr:row>
      <xdr:rowOff>166622</xdr:rowOff>
    </xdr:from>
    <xdr:to>
      <xdr:col>10</xdr:col>
      <xdr:colOff>439687</xdr:colOff>
      <xdr:row>6</xdr:row>
      <xdr:rowOff>33272</xdr:rowOff>
    </xdr:to>
    <xdr:sp macro="" textlink="">
      <xdr:nvSpPr>
        <xdr:cNvPr id="224" name="Oval 223">
          <a:extLst>
            <a:ext uri="{FF2B5EF4-FFF2-40B4-BE49-F238E27FC236}">
              <a16:creationId xmlns:a16="http://schemas.microsoft.com/office/drawing/2014/main" id="{029ECFC6-9063-F744-0CA3-44249A6BF3AE}"/>
            </a:ext>
          </a:extLst>
        </xdr:cNvPr>
        <xdr:cNvSpPr/>
      </xdr:nvSpPr>
      <xdr:spPr>
        <a:xfrm>
          <a:off x="6833344" y="738122"/>
          <a:ext cx="438149"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9</xdr:col>
      <xdr:colOff>676275</xdr:colOff>
      <xdr:row>4</xdr:row>
      <xdr:rowOff>28575</xdr:rowOff>
    </xdr:from>
    <xdr:to>
      <xdr:col>10</xdr:col>
      <xdr:colOff>460210</xdr:colOff>
      <xdr:row>5</xdr:row>
      <xdr:rowOff>134991</xdr:rowOff>
    </xdr:to>
    <xdr:sp macro="" textlink="Tables!AO13">
      <xdr:nvSpPr>
        <xdr:cNvPr id="225" name="TextBox 224">
          <a:extLst>
            <a:ext uri="{FF2B5EF4-FFF2-40B4-BE49-F238E27FC236}">
              <a16:creationId xmlns:a16="http://schemas.microsoft.com/office/drawing/2014/main" id="{1DDE9C6A-937B-20DD-13AD-D7486F575D88}"/>
            </a:ext>
          </a:extLst>
        </xdr:cNvPr>
        <xdr:cNvSpPr txBox="1"/>
      </xdr:nvSpPr>
      <xdr:spPr>
        <a:xfrm>
          <a:off x="6848475" y="790575"/>
          <a:ext cx="469735" cy="2969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EE90D16-8C09-48A9-B845-58C4A4D8CBC0}" type="TxLink">
            <a:rPr lang="en-US" sz="1100" b="0" i="0" u="none" strike="noStrike" baseline="0">
              <a:solidFill>
                <a:schemeClr val="bg1"/>
              </a:solidFill>
              <a:latin typeface="Avenir Next LT Pro" panose="020B0504020202020204" pitchFamily="34" charset="0"/>
              <a:ea typeface="+mn-ea"/>
              <a:cs typeface="Calibri"/>
            </a:rPr>
            <a:pPr algn="ctr"/>
            <a:t>12%</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6</xdr:col>
      <xdr:colOff>381001</xdr:colOff>
      <xdr:row>9</xdr:row>
      <xdr:rowOff>117240</xdr:rowOff>
    </xdr:from>
    <xdr:to>
      <xdr:col>8</xdr:col>
      <xdr:colOff>457199</xdr:colOff>
      <xdr:row>10</xdr:row>
      <xdr:rowOff>187528</xdr:rowOff>
    </xdr:to>
    <xdr:sp macro="" textlink="Tables!AM14">
      <xdr:nvSpPr>
        <xdr:cNvPr id="226" name="TextBox 225">
          <a:extLst>
            <a:ext uri="{FF2B5EF4-FFF2-40B4-BE49-F238E27FC236}">
              <a16:creationId xmlns:a16="http://schemas.microsoft.com/office/drawing/2014/main" id="{B304221C-C9F4-D3A4-223C-8471729A2D92}"/>
            </a:ext>
          </a:extLst>
        </xdr:cNvPr>
        <xdr:cNvSpPr txBox="1"/>
      </xdr:nvSpPr>
      <xdr:spPr>
        <a:xfrm>
          <a:off x="4495801" y="1831740"/>
          <a:ext cx="1447798"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98956637-6AF9-4E39-A4A7-7FB74D3B732A}" type="TxLink">
            <a:rPr lang="en-US" sz="1100" b="0" i="0" u="none" strike="noStrike" baseline="0">
              <a:solidFill>
                <a:schemeClr val="bg1"/>
              </a:solidFill>
              <a:latin typeface="Avenir Next LT Pro" panose="020B0504020202020204" pitchFamily="34" charset="0"/>
              <a:ea typeface="+mn-ea"/>
              <a:cs typeface="Calibri"/>
            </a:rPr>
            <a:pPr algn="ctr"/>
            <a:t>Proprietary License</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6</xdr:col>
      <xdr:colOff>477715</xdr:colOff>
      <xdr:row>10</xdr:row>
      <xdr:rowOff>95259</xdr:rowOff>
    </xdr:from>
    <xdr:to>
      <xdr:col>8</xdr:col>
      <xdr:colOff>457198</xdr:colOff>
      <xdr:row>11</xdr:row>
      <xdr:rowOff>165547</xdr:rowOff>
    </xdr:to>
    <xdr:sp macro="" textlink="Tables!AN14">
      <xdr:nvSpPr>
        <xdr:cNvPr id="227" name="TextBox 226">
          <a:extLst>
            <a:ext uri="{FF2B5EF4-FFF2-40B4-BE49-F238E27FC236}">
              <a16:creationId xmlns:a16="http://schemas.microsoft.com/office/drawing/2014/main" id="{0FE177C7-C634-E88C-47FB-CD32FE9A406C}"/>
            </a:ext>
          </a:extLst>
        </xdr:cNvPr>
        <xdr:cNvSpPr txBox="1"/>
      </xdr:nvSpPr>
      <xdr:spPr>
        <a:xfrm>
          <a:off x="4575846" y="2000259"/>
          <a:ext cx="1346321" cy="260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C8333F4-0159-4597-8FC0-3242F4F59526}" type="TxLink">
            <a:rPr lang="en-US" sz="1100" b="0" i="0" u="none" strike="noStrike" baseline="0">
              <a:solidFill>
                <a:schemeClr val="bg1"/>
              </a:solidFill>
              <a:latin typeface="Avenir Next LT Pro" panose="020B0504020202020204" pitchFamily="34" charset="0"/>
              <a:ea typeface="+mn-ea"/>
              <a:cs typeface="Calibri"/>
            </a:rPr>
            <a:pPr algn="ctr"/>
            <a:t> $54,569 </a:t>
          </a:fld>
          <a:endParaRPr lang="en-GB" sz="105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8</xdr:col>
      <xdr:colOff>148828</xdr:colOff>
      <xdr:row>7</xdr:row>
      <xdr:rowOff>99381</xdr:rowOff>
    </xdr:from>
    <xdr:to>
      <xdr:col>8</xdr:col>
      <xdr:colOff>631763</xdr:colOff>
      <xdr:row>8</xdr:row>
      <xdr:rowOff>142876</xdr:rowOff>
    </xdr:to>
    <xdr:cxnSp macro="">
      <xdr:nvCxnSpPr>
        <xdr:cNvPr id="228" name="Straight Connector 227">
          <a:extLst>
            <a:ext uri="{FF2B5EF4-FFF2-40B4-BE49-F238E27FC236}">
              <a16:creationId xmlns:a16="http://schemas.microsoft.com/office/drawing/2014/main" id="{381544A2-6742-9370-B39E-E33D5B88C870}"/>
            </a:ext>
          </a:extLst>
        </xdr:cNvPr>
        <xdr:cNvCxnSpPr/>
      </xdr:nvCxnSpPr>
      <xdr:spPr>
        <a:xfrm flipH="1">
          <a:off x="5613797" y="1432881"/>
          <a:ext cx="480554" cy="233995"/>
        </a:xfrm>
        <a:prstGeom prst="line">
          <a:avLst/>
        </a:prstGeom>
        <a:ln>
          <a:gradFill>
            <a:gsLst>
              <a:gs pos="69000">
                <a:srgbClr val="460000"/>
              </a:gs>
              <a:gs pos="28000">
                <a:schemeClr val="bg1"/>
              </a:gs>
            </a:gsLst>
            <a:lin ang="5400000" scaled="1"/>
          </a:gra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587325</xdr:colOff>
      <xdr:row>7</xdr:row>
      <xdr:rowOff>113044</xdr:rowOff>
    </xdr:from>
    <xdr:to>
      <xdr:col>8</xdr:col>
      <xdr:colOff>342055</xdr:colOff>
      <xdr:row>9</xdr:row>
      <xdr:rowOff>170194</xdr:rowOff>
    </xdr:to>
    <xdr:sp macro="" textlink="">
      <xdr:nvSpPr>
        <xdr:cNvPr id="229" name="Oval 228">
          <a:extLst>
            <a:ext uri="{FF2B5EF4-FFF2-40B4-BE49-F238E27FC236}">
              <a16:creationId xmlns:a16="http://schemas.microsoft.com/office/drawing/2014/main" id="{19D3349B-A260-2F56-FDDF-F609C9E9CA4E}"/>
            </a:ext>
          </a:extLst>
        </xdr:cNvPr>
        <xdr:cNvSpPr/>
      </xdr:nvSpPr>
      <xdr:spPr>
        <a:xfrm>
          <a:off x="5368875" y="1446544"/>
          <a:ext cx="438149" cy="438150"/>
        </a:xfrm>
        <a:prstGeom prst="ellipse">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clientData/>
  </xdr:twoCellAnchor>
  <xdr:twoCellAnchor editAs="absolute">
    <xdr:from>
      <xdr:col>7</xdr:col>
      <xdr:colOff>590550</xdr:colOff>
      <xdr:row>7</xdr:row>
      <xdr:rowOff>171450</xdr:rowOff>
    </xdr:from>
    <xdr:to>
      <xdr:col>8</xdr:col>
      <xdr:colOff>360197</xdr:colOff>
      <xdr:row>9</xdr:row>
      <xdr:rowOff>81413</xdr:rowOff>
    </xdr:to>
    <xdr:sp macro="" textlink="Tables!AO14">
      <xdr:nvSpPr>
        <xdr:cNvPr id="230" name="TextBox 229">
          <a:extLst>
            <a:ext uri="{FF2B5EF4-FFF2-40B4-BE49-F238E27FC236}">
              <a16:creationId xmlns:a16="http://schemas.microsoft.com/office/drawing/2014/main" id="{8582EF69-8D82-DDFB-5F9A-1DF86EC1D59C}"/>
            </a:ext>
          </a:extLst>
        </xdr:cNvPr>
        <xdr:cNvSpPr txBox="1"/>
      </xdr:nvSpPr>
      <xdr:spPr>
        <a:xfrm>
          <a:off x="5391150" y="1504950"/>
          <a:ext cx="455447" cy="2909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D83828E2-D4FA-4B4D-9495-BB30CE6855B2}" type="TxLink">
            <a:rPr lang="en-US" sz="1100" b="0" i="0" u="none" strike="noStrike" baseline="0">
              <a:solidFill>
                <a:schemeClr val="bg1"/>
              </a:solidFill>
              <a:latin typeface="Avenir Next LT Pro" panose="020B0504020202020204" pitchFamily="34" charset="0"/>
              <a:ea typeface="+mn-ea"/>
              <a:cs typeface="Calibri"/>
            </a:rPr>
            <a:pPr algn="ctr"/>
            <a:t>7%</a:t>
          </a:fld>
          <a:endParaRPr lang="en-GB" sz="1200" b="0" i="0" u="none" strike="noStrike" baseline="0">
            <a:solidFill>
              <a:schemeClr val="bg1"/>
            </a:solidFill>
            <a:latin typeface="Avenir Next LT Pro" panose="020B0504020202020204" pitchFamily="34" charset="0"/>
            <a:ea typeface="+mn-ea"/>
            <a:cs typeface="+mn-cs"/>
          </a:endParaRPr>
        </a:p>
      </xdr:txBody>
    </xdr:sp>
    <xdr:clientData/>
  </xdr:twoCellAnchor>
  <xdr:twoCellAnchor editAs="absolute">
    <xdr:from>
      <xdr:col>23</xdr:col>
      <xdr:colOff>233364</xdr:colOff>
      <xdr:row>26</xdr:row>
      <xdr:rowOff>85725</xdr:rowOff>
    </xdr:from>
    <xdr:to>
      <xdr:col>26</xdr:col>
      <xdr:colOff>138113</xdr:colOff>
      <xdr:row>42</xdr:row>
      <xdr:rowOff>38100</xdr:rowOff>
    </xdr:to>
    <xdr:grpSp>
      <xdr:nvGrpSpPr>
        <xdr:cNvPr id="46" name="Group 45">
          <a:extLst>
            <a:ext uri="{FF2B5EF4-FFF2-40B4-BE49-F238E27FC236}">
              <a16:creationId xmlns:a16="http://schemas.microsoft.com/office/drawing/2014/main" id="{ACDB3AEC-05F8-AB70-FCD1-6FF8D41842E0}"/>
            </a:ext>
          </a:extLst>
        </xdr:cNvPr>
        <xdr:cNvGrpSpPr/>
      </xdr:nvGrpSpPr>
      <xdr:grpSpPr>
        <a:xfrm>
          <a:off x="16006764" y="5038725"/>
          <a:ext cx="1962149" cy="3000375"/>
          <a:chOff x="15263814" y="5962650"/>
          <a:chExt cx="1962149" cy="3000375"/>
        </a:xfrm>
      </xdr:grpSpPr>
      <xdr:sp macro="" textlink="">
        <xdr:nvSpPr>
          <xdr:cNvPr id="30" name="Rectangle: Rounded Corners 29">
            <a:extLst>
              <a:ext uri="{FF2B5EF4-FFF2-40B4-BE49-F238E27FC236}">
                <a16:creationId xmlns:a16="http://schemas.microsoft.com/office/drawing/2014/main" id="{2DE8D944-65B3-777C-4839-3D2AACCAA800}"/>
              </a:ext>
            </a:extLst>
          </xdr:cNvPr>
          <xdr:cNvSpPr/>
        </xdr:nvSpPr>
        <xdr:spPr>
          <a:xfrm>
            <a:off x="15516226" y="5962650"/>
            <a:ext cx="1457325" cy="2943225"/>
          </a:xfrm>
          <a:prstGeom prst="roundRect">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graphicFrame macro="">
        <xdr:nvGraphicFramePr>
          <xdr:cNvPr id="15" name="Chart 14">
            <a:extLst>
              <a:ext uri="{FF2B5EF4-FFF2-40B4-BE49-F238E27FC236}">
                <a16:creationId xmlns:a16="http://schemas.microsoft.com/office/drawing/2014/main" id="{A29A14EE-886E-47F7-A3A1-E0B6DCA34421}"/>
              </a:ext>
            </a:extLst>
          </xdr:cNvPr>
          <xdr:cNvGraphicFramePr>
            <a:graphicFrameLocks/>
          </xdr:cNvGraphicFramePr>
        </xdr:nvGraphicFramePr>
        <xdr:xfrm>
          <a:off x="15263814" y="6000751"/>
          <a:ext cx="1962149" cy="2962274"/>
        </xdr:xfrm>
        <a:graphic>
          <a:graphicData uri="http://schemas.openxmlformats.org/drawingml/2006/chart">
            <c:chart xmlns:c="http://schemas.openxmlformats.org/drawingml/2006/chart" xmlns:r="http://schemas.openxmlformats.org/officeDocument/2006/relationships" r:id="rId9"/>
          </a:graphicData>
        </a:graphic>
      </xdr:graphicFrame>
      <xdr:sp macro="" textlink="Tables!AE2">
        <xdr:nvSpPr>
          <xdr:cNvPr id="32" name="TextBox 31">
            <a:extLst>
              <a:ext uri="{FF2B5EF4-FFF2-40B4-BE49-F238E27FC236}">
                <a16:creationId xmlns:a16="http://schemas.microsoft.com/office/drawing/2014/main" id="{D8E0C629-3580-AC12-BCB9-03D173851917}"/>
              </a:ext>
            </a:extLst>
          </xdr:cNvPr>
          <xdr:cNvSpPr txBox="1"/>
        </xdr:nvSpPr>
        <xdr:spPr>
          <a:xfrm>
            <a:off x="15525751" y="6019800"/>
            <a:ext cx="1438275"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B5A2A459-FA99-4A86-9FF1-C93B373FF568}" type="TxLink">
              <a:rPr lang="en-US" sz="2000" b="0" i="0" u="none" strike="noStrike" baseline="0">
                <a:solidFill>
                  <a:schemeClr val="accent4">
                    <a:lumMod val="20000"/>
                    <a:lumOff val="80000"/>
                  </a:schemeClr>
                </a:solidFill>
                <a:latin typeface="Avenir Next LT Pro" panose="020B0504020202020204" pitchFamily="34" charset="0"/>
                <a:ea typeface="+mn-ea"/>
                <a:cs typeface="Calibri"/>
              </a:rPr>
              <a:pPr algn="ctr"/>
              <a:t>B2B</a:t>
            </a:fld>
            <a:endParaRPr lang="en-GB" sz="4800" b="0" i="0" u="none" strike="noStrike" baseline="0">
              <a:solidFill>
                <a:schemeClr val="accent4">
                  <a:lumMod val="20000"/>
                  <a:lumOff val="80000"/>
                </a:schemeClr>
              </a:solidFill>
              <a:latin typeface="Avenir Next LT Pro" panose="020B0504020202020204" pitchFamily="34" charset="0"/>
              <a:ea typeface="+mn-ea"/>
              <a:cs typeface="+mn-cs"/>
            </a:endParaRPr>
          </a:p>
        </xdr:txBody>
      </xdr:sp>
      <xdr:sp macro="" textlink="Tables!AF2">
        <xdr:nvSpPr>
          <xdr:cNvPr id="34" name="TextBox 33">
            <a:extLst>
              <a:ext uri="{FF2B5EF4-FFF2-40B4-BE49-F238E27FC236}">
                <a16:creationId xmlns:a16="http://schemas.microsoft.com/office/drawing/2014/main" id="{D03E82D5-90D9-AFA8-A1AE-9404614172A6}"/>
              </a:ext>
            </a:extLst>
          </xdr:cNvPr>
          <xdr:cNvSpPr txBox="1"/>
        </xdr:nvSpPr>
        <xdr:spPr>
          <a:xfrm>
            <a:off x="15525751" y="6286500"/>
            <a:ext cx="1438275"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73BDEA08-B842-4E05-BCE7-49F48417D649}" type="TxLink">
              <a:rPr lang="en-US" sz="1400" b="0" i="0" u="none" strike="noStrike" baseline="0">
                <a:solidFill>
                  <a:schemeClr val="accent4">
                    <a:lumMod val="20000"/>
                    <a:lumOff val="80000"/>
                  </a:schemeClr>
                </a:solidFill>
                <a:latin typeface="Avenir Next LT Pro" panose="020B0504020202020204" pitchFamily="34" charset="0"/>
                <a:ea typeface="+mn-ea"/>
                <a:cs typeface="Calibri"/>
              </a:rPr>
              <a:pPr algn="ctr"/>
              <a:t> $487,338 </a:t>
            </a:fld>
            <a:endParaRPr lang="en-GB" sz="6000" b="0" i="0" u="none" strike="noStrike" baseline="0">
              <a:solidFill>
                <a:schemeClr val="accent4">
                  <a:lumMod val="20000"/>
                  <a:lumOff val="80000"/>
                </a:schemeClr>
              </a:solidFill>
              <a:latin typeface="Avenir Next LT Pro" panose="020B0504020202020204" pitchFamily="34" charset="0"/>
              <a:ea typeface="+mn-ea"/>
              <a:cs typeface="+mn-cs"/>
            </a:endParaRPr>
          </a:p>
        </xdr:txBody>
      </xdr:sp>
      <xdr:sp macro="" textlink="Tables!AG2">
        <xdr:nvSpPr>
          <xdr:cNvPr id="35" name="TextBox 34">
            <a:extLst>
              <a:ext uri="{FF2B5EF4-FFF2-40B4-BE49-F238E27FC236}">
                <a16:creationId xmlns:a16="http://schemas.microsoft.com/office/drawing/2014/main" id="{00B0437D-5836-FEF8-7CB9-0CE7C4096F59}"/>
              </a:ext>
            </a:extLst>
          </xdr:cNvPr>
          <xdr:cNvSpPr txBox="1"/>
        </xdr:nvSpPr>
        <xdr:spPr>
          <a:xfrm>
            <a:off x="15525751" y="6505575"/>
            <a:ext cx="1438275"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953E45B3-91BC-411B-80A1-CA617ACEFE8C}" type="TxLink">
              <a:rPr lang="en-US" sz="1400" b="0" i="0" u="none" strike="noStrike" baseline="0">
                <a:solidFill>
                  <a:schemeClr val="accent4">
                    <a:lumMod val="20000"/>
                    <a:lumOff val="80000"/>
                  </a:schemeClr>
                </a:solidFill>
                <a:latin typeface="Avenir Next LT Pro" panose="020B0504020202020204" pitchFamily="34" charset="0"/>
                <a:ea typeface="+mn-ea"/>
                <a:cs typeface="Calibri"/>
              </a:rPr>
              <a:pPr algn="ctr"/>
              <a:t>59.75%</a:t>
            </a:fld>
            <a:endParaRPr lang="en-GB" sz="7200" b="0" i="0" u="none" strike="noStrike" baseline="0">
              <a:solidFill>
                <a:schemeClr val="accent4">
                  <a:lumMod val="20000"/>
                  <a:lumOff val="80000"/>
                </a:schemeClr>
              </a:solidFill>
              <a:latin typeface="Avenir Next LT Pro" panose="020B0504020202020204" pitchFamily="34" charset="0"/>
              <a:ea typeface="+mn-ea"/>
              <a:cs typeface="+mn-cs"/>
            </a:endParaRPr>
          </a:p>
        </xdr:txBody>
      </xdr:sp>
      <xdr:sp macro="" textlink="Tables!AE3">
        <xdr:nvSpPr>
          <xdr:cNvPr id="36" name="TextBox 35">
            <a:extLst>
              <a:ext uri="{FF2B5EF4-FFF2-40B4-BE49-F238E27FC236}">
                <a16:creationId xmlns:a16="http://schemas.microsoft.com/office/drawing/2014/main" id="{3A8E8177-A755-FF54-E2ED-0D96A9BD24B8}"/>
              </a:ext>
            </a:extLst>
          </xdr:cNvPr>
          <xdr:cNvSpPr txBox="1"/>
        </xdr:nvSpPr>
        <xdr:spPr>
          <a:xfrm>
            <a:off x="15525751" y="8010525"/>
            <a:ext cx="1438275"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F02D5C9C-8736-47AF-AA27-964AB34CCEF4}" type="TxLink">
              <a:rPr lang="en-US" sz="2000" b="0" i="0" u="none" strike="noStrike" baseline="0">
                <a:solidFill>
                  <a:schemeClr val="accent4"/>
                </a:solidFill>
                <a:latin typeface="Avenir Next LT Pro" panose="020B0504020202020204" pitchFamily="34" charset="0"/>
                <a:ea typeface="+mn-ea"/>
                <a:cs typeface="Calibri"/>
              </a:rPr>
              <a:pPr algn="ctr"/>
              <a:t>B2C</a:t>
            </a:fld>
            <a:endParaRPr lang="en-GB" sz="8000" b="0" i="0" u="none" strike="noStrike" baseline="0">
              <a:solidFill>
                <a:schemeClr val="accent4"/>
              </a:solidFill>
              <a:latin typeface="Avenir Next LT Pro" panose="020B0504020202020204" pitchFamily="34" charset="0"/>
              <a:ea typeface="+mn-ea"/>
              <a:cs typeface="+mn-cs"/>
            </a:endParaRPr>
          </a:p>
        </xdr:txBody>
      </xdr:sp>
      <xdr:sp macro="" textlink="Tables!AF3">
        <xdr:nvSpPr>
          <xdr:cNvPr id="37" name="TextBox 36">
            <a:extLst>
              <a:ext uri="{FF2B5EF4-FFF2-40B4-BE49-F238E27FC236}">
                <a16:creationId xmlns:a16="http://schemas.microsoft.com/office/drawing/2014/main" id="{C4EA115C-BA27-DA80-3967-CB39094FE842}"/>
              </a:ext>
            </a:extLst>
          </xdr:cNvPr>
          <xdr:cNvSpPr txBox="1"/>
        </xdr:nvSpPr>
        <xdr:spPr>
          <a:xfrm>
            <a:off x="15525751" y="8305800"/>
            <a:ext cx="1438275"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81E892B7-B580-4DCE-BE6B-6D519A85C690}" type="TxLink">
              <a:rPr lang="en-US" sz="1400" b="0" i="0" u="none" strike="noStrike" baseline="0">
                <a:solidFill>
                  <a:schemeClr val="accent4"/>
                </a:solidFill>
                <a:latin typeface="Avenir Next LT Pro" panose="020B0504020202020204" pitchFamily="34" charset="0"/>
                <a:ea typeface="+mn-ea"/>
                <a:cs typeface="Calibri"/>
              </a:rPr>
              <a:pPr algn="ctr"/>
              <a:t> $328,334 </a:t>
            </a:fld>
            <a:endParaRPr lang="en-GB" sz="7200" b="0" i="0" u="none" strike="noStrike" baseline="0">
              <a:solidFill>
                <a:schemeClr val="accent4"/>
              </a:solidFill>
              <a:latin typeface="Avenir Next LT Pro" panose="020B0504020202020204" pitchFamily="34" charset="0"/>
              <a:ea typeface="+mn-ea"/>
              <a:cs typeface="+mn-cs"/>
            </a:endParaRPr>
          </a:p>
        </xdr:txBody>
      </xdr:sp>
      <xdr:sp macro="" textlink="Tables!AG3">
        <xdr:nvSpPr>
          <xdr:cNvPr id="40" name="TextBox 39">
            <a:extLst>
              <a:ext uri="{FF2B5EF4-FFF2-40B4-BE49-F238E27FC236}">
                <a16:creationId xmlns:a16="http://schemas.microsoft.com/office/drawing/2014/main" id="{BDAA71FA-E717-DDA6-5508-2986B5FBCAE1}"/>
              </a:ext>
            </a:extLst>
          </xdr:cNvPr>
          <xdr:cNvSpPr txBox="1"/>
        </xdr:nvSpPr>
        <xdr:spPr>
          <a:xfrm>
            <a:off x="15525751" y="8524875"/>
            <a:ext cx="1438275"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40716E5-9FD7-40C3-8396-59EDB965AD53}" type="TxLink">
              <a:rPr lang="en-US" sz="1400" b="0" i="0" u="none" strike="noStrike" baseline="0">
                <a:solidFill>
                  <a:schemeClr val="accent4"/>
                </a:solidFill>
                <a:latin typeface="Avenir Next LT Pro" panose="020B0504020202020204" pitchFamily="34" charset="0"/>
                <a:ea typeface="+mn-ea"/>
                <a:cs typeface="Calibri"/>
              </a:rPr>
              <a:pPr algn="ctr"/>
              <a:t>40.25%</a:t>
            </a:fld>
            <a:endParaRPr lang="en-GB" sz="8800" b="0" i="0" u="none" strike="noStrike" baseline="0">
              <a:solidFill>
                <a:schemeClr val="accent4"/>
              </a:solidFill>
              <a:latin typeface="Avenir Next LT Pro" panose="020B0504020202020204" pitchFamily="34" charset="0"/>
              <a:ea typeface="+mn-ea"/>
              <a:cs typeface="+mn-cs"/>
            </a:endParaRPr>
          </a:p>
        </xdr:txBody>
      </xdr:sp>
    </xdr:grpSp>
    <xdr:clientData/>
  </xdr:twoCellAnchor>
  <xdr:twoCellAnchor editAs="absolute">
    <xdr:from>
      <xdr:col>23</xdr:col>
      <xdr:colOff>447676</xdr:colOff>
      <xdr:row>3</xdr:row>
      <xdr:rowOff>28575</xdr:rowOff>
    </xdr:from>
    <xdr:to>
      <xdr:col>25</xdr:col>
      <xdr:colOff>561976</xdr:colOff>
      <xdr:row>26</xdr:row>
      <xdr:rowOff>38099</xdr:rowOff>
    </xdr:to>
    <xdr:grpSp>
      <xdr:nvGrpSpPr>
        <xdr:cNvPr id="45" name="Group 44">
          <a:extLst>
            <a:ext uri="{FF2B5EF4-FFF2-40B4-BE49-F238E27FC236}">
              <a16:creationId xmlns:a16="http://schemas.microsoft.com/office/drawing/2014/main" id="{10251F4B-3073-2026-ADCC-CEA26C776C19}"/>
            </a:ext>
          </a:extLst>
        </xdr:cNvPr>
        <xdr:cNvGrpSpPr/>
      </xdr:nvGrpSpPr>
      <xdr:grpSpPr>
        <a:xfrm>
          <a:off x="16221076" y="600075"/>
          <a:ext cx="1485900" cy="4391024"/>
          <a:chOff x="16221076" y="1581150"/>
          <a:chExt cx="1485900" cy="4391024"/>
        </a:xfrm>
      </xdr:grpSpPr>
      <xdr:sp macro="" textlink="">
        <xdr:nvSpPr>
          <xdr:cNvPr id="59" name="Rectangle: Rounded Corners 58">
            <a:extLst>
              <a:ext uri="{FF2B5EF4-FFF2-40B4-BE49-F238E27FC236}">
                <a16:creationId xmlns:a16="http://schemas.microsoft.com/office/drawing/2014/main" id="{2B92162F-F9A8-BB0A-9BB9-9EF43970CCE1}"/>
              </a:ext>
            </a:extLst>
          </xdr:cNvPr>
          <xdr:cNvSpPr/>
        </xdr:nvSpPr>
        <xdr:spPr>
          <a:xfrm>
            <a:off x="16249651" y="1619250"/>
            <a:ext cx="1457325" cy="4276725"/>
          </a:xfrm>
          <a:prstGeom prst="roundRect">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latin typeface="Avenir Next LT Pro" panose="020B0504020202020204" pitchFamily="34" charset="0"/>
            </a:endParaRPr>
          </a:p>
        </xdr:txBody>
      </xdr:sp>
      <xdr:sp macro="" textlink="">
        <xdr:nvSpPr>
          <xdr:cNvPr id="60" name="TextBox 59">
            <a:extLst>
              <a:ext uri="{FF2B5EF4-FFF2-40B4-BE49-F238E27FC236}">
                <a16:creationId xmlns:a16="http://schemas.microsoft.com/office/drawing/2014/main" id="{039608EC-8344-2F2D-702B-E2239A5FB534}"/>
              </a:ext>
            </a:extLst>
          </xdr:cNvPr>
          <xdr:cNvSpPr txBox="1"/>
        </xdr:nvSpPr>
        <xdr:spPr>
          <a:xfrm>
            <a:off x="16363950" y="1581150"/>
            <a:ext cx="1314450" cy="542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b="0" i="0" u="none" strike="noStrike">
                <a:solidFill>
                  <a:schemeClr val="bg1"/>
                </a:solidFill>
                <a:latin typeface="Avenir Next LT Pro" panose="020B0504020202020204" pitchFamily="34" charset="0"/>
                <a:ea typeface="+mn-ea"/>
                <a:cs typeface="+mn-cs"/>
              </a:rPr>
              <a:t>Operating</a:t>
            </a:r>
          </a:p>
          <a:p>
            <a:pPr algn="ctr"/>
            <a:r>
              <a:rPr lang="en-GB" sz="1200" b="0" i="0" u="none" strike="noStrike">
                <a:solidFill>
                  <a:schemeClr val="bg1"/>
                </a:solidFill>
                <a:latin typeface="Avenir Next LT Pro" panose="020B0504020202020204" pitchFamily="34" charset="0"/>
                <a:ea typeface="+mn-ea"/>
                <a:cs typeface="+mn-cs"/>
              </a:rPr>
              <a:t>Profits</a:t>
            </a:r>
            <a:endParaRPr lang="en-GB" sz="1200" b="0" i="0" u="none" strike="noStrike" baseline="0">
              <a:solidFill>
                <a:schemeClr val="bg1"/>
              </a:solidFill>
              <a:latin typeface="Avenir Next LT Pro" panose="020B0504020202020204" pitchFamily="34" charset="0"/>
              <a:ea typeface="+mn-ea"/>
              <a:cs typeface="+mn-cs"/>
            </a:endParaRPr>
          </a:p>
        </xdr:txBody>
      </xdr:sp>
      <xdr:graphicFrame macro="">
        <xdr:nvGraphicFramePr>
          <xdr:cNvPr id="62" name="Chart 61">
            <a:extLst>
              <a:ext uri="{FF2B5EF4-FFF2-40B4-BE49-F238E27FC236}">
                <a16:creationId xmlns:a16="http://schemas.microsoft.com/office/drawing/2014/main" id="{6DE27E57-5BCA-4F00-808A-CEF7029D3C48}"/>
              </a:ext>
            </a:extLst>
          </xdr:cNvPr>
          <xdr:cNvGraphicFramePr>
            <a:graphicFrameLocks/>
          </xdr:cNvGraphicFramePr>
        </xdr:nvGraphicFramePr>
        <xdr:xfrm>
          <a:off x="16297276" y="2409825"/>
          <a:ext cx="1352550" cy="3562349"/>
        </xdr:xfrm>
        <a:graphic>
          <a:graphicData uri="http://schemas.openxmlformats.org/drawingml/2006/chart">
            <c:chart xmlns:c="http://schemas.openxmlformats.org/drawingml/2006/chart" xmlns:r="http://schemas.openxmlformats.org/officeDocument/2006/relationships" r:id="rId10"/>
          </a:graphicData>
        </a:graphic>
      </xdr:graphicFrame>
      <xdr:sp macro="" textlink="Tables!$AC$14">
        <xdr:nvSpPr>
          <xdr:cNvPr id="63" name="TextBox 62">
            <a:extLst>
              <a:ext uri="{FF2B5EF4-FFF2-40B4-BE49-F238E27FC236}">
                <a16:creationId xmlns:a16="http://schemas.microsoft.com/office/drawing/2014/main" id="{EAD72D19-5235-AA3B-B30B-8C952622F02F}"/>
              </a:ext>
            </a:extLst>
          </xdr:cNvPr>
          <xdr:cNvSpPr txBox="1"/>
        </xdr:nvSpPr>
        <xdr:spPr>
          <a:xfrm>
            <a:off x="16221076" y="2085975"/>
            <a:ext cx="144780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3E290A57-7AA1-4031-B6EF-538EF2373D95}" type="TxLink">
              <a:rPr lang="en-US" sz="2000" b="0" i="0" u="none" strike="noStrike" baseline="0">
                <a:solidFill>
                  <a:schemeClr val="bg1"/>
                </a:solidFill>
                <a:latin typeface="Avenir Next LT Pro" panose="020B0504020202020204" pitchFamily="34" charset="0"/>
                <a:ea typeface="+mn-ea"/>
                <a:cs typeface="Calibri"/>
              </a:rPr>
              <a:pPr algn="ctr"/>
              <a:t> $164,322 </a:t>
            </a:fld>
            <a:endParaRPr lang="en-GB" sz="2400" b="0" i="0" u="none" strike="noStrike" baseline="0">
              <a:solidFill>
                <a:schemeClr val="bg1"/>
              </a:solidFill>
              <a:latin typeface="Avenir Next LT Pro" panose="020B0504020202020204" pitchFamily="34" charset="0"/>
              <a:ea typeface="+mn-ea"/>
              <a:cs typeface="+mn-cs"/>
            </a:endParaRPr>
          </a:p>
        </xdr:txBody>
      </xdr:sp>
      <xdr:pic>
        <xdr:nvPicPr>
          <xdr:cNvPr id="43" name="Graphic 42" descr="Coins outline">
            <a:extLst>
              <a:ext uri="{FF2B5EF4-FFF2-40B4-BE49-F238E27FC236}">
                <a16:creationId xmlns:a16="http://schemas.microsoft.com/office/drawing/2014/main" id="{D10A8FBA-2FDC-D569-CA90-6C543AFD841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16297276" y="1704975"/>
            <a:ext cx="342900" cy="342900"/>
          </a:xfrm>
          <a:prstGeom prst="rect">
            <a:avLst/>
          </a:prstGeom>
        </xdr:spPr>
      </xdr:pic>
    </xdr:grpSp>
    <xdr:clientData/>
  </xdr:twoCellAnchor>
  <xdr:twoCellAnchor editAs="absolute">
    <xdr:from>
      <xdr:col>5</xdr:col>
      <xdr:colOff>371475</xdr:colOff>
      <xdr:row>2</xdr:row>
      <xdr:rowOff>28575</xdr:rowOff>
    </xdr:from>
    <xdr:to>
      <xdr:col>23</xdr:col>
      <xdr:colOff>304800</xdr:colOff>
      <xdr:row>37</xdr:row>
      <xdr:rowOff>161924</xdr:rowOff>
    </xdr:to>
    <xdr:graphicFrame macro="">
      <xdr:nvGraphicFramePr>
        <xdr:cNvPr id="3" name="Chart 2">
          <a:extLst>
            <a:ext uri="{FF2B5EF4-FFF2-40B4-BE49-F238E27FC236}">
              <a16:creationId xmlns:a16="http://schemas.microsoft.com/office/drawing/2014/main" id="{174CB42A-B2A5-4CC9-891A-A8EB9CC18AC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28575</xdr:colOff>
      <xdr:row>0</xdr:row>
      <xdr:rowOff>38100</xdr:rowOff>
    </xdr:from>
    <xdr:to>
      <xdr:col>26</xdr:col>
      <xdr:colOff>180974</xdr:colOff>
      <xdr:row>2</xdr:row>
      <xdr:rowOff>49500</xdr:rowOff>
    </xdr:to>
    <xdr:grpSp>
      <xdr:nvGrpSpPr>
        <xdr:cNvPr id="70" name="Group 69">
          <a:extLst>
            <a:ext uri="{FF2B5EF4-FFF2-40B4-BE49-F238E27FC236}">
              <a16:creationId xmlns:a16="http://schemas.microsoft.com/office/drawing/2014/main" id="{AA437DA9-FE00-FD99-5434-0C739A628EF7}"/>
            </a:ext>
          </a:extLst>
        </xdr:cNvPr>
        <xdr:cNvGrpSpPr/>
      </xdr:nvGrpSpPr>
      <xdr:grpSpPr>
        <a:xfrm>
          <a:off x="28575" y="38100"/>
          <a:ext cx="17983199" cy="392400"/>
          <a:chOff x="28575" y="38100"/>
          <a:chExt cx="17983199" cy="392400"/>
        </a:xfrm>
      </xdr:grpSpPr>
      <xdr:sp macro="" textlink="">
        <xdr:nvSpPr>
          <xdr:cNvPr id="54" name="Rectangle 53">
            <a:extLst>
              <a:ext uri="{FF2B5EF4-FFF2-40B4-BE49-F238E27FC236}">
                <a16:creationId xmlns:a16="http://schemas.microsoft.com/office/drawing/2014/main" id="{63C03B68-5530-E4F0-AB40-CAB35E03E519}"/>
              </a:ext>
            </a:extLst>
          </xdr:cNvPr>
          <xdr:cNvSpPr/>
        </xdr:nvSpPr>
        <xdr:spPr>
          <a:xfrm>
            <a:off x="28575" y="38100"/>
            <a:ext cx="17983199" cy="392400"/>
          </a:xfrm>
          <a:prstGeom prst="rect">
            <a:avLst/>
          </a:prstGeom>
          <a:solidFill>
            <a:schemeClr val="tx1"/>
          </a:solidFill>
          <a:ln>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pic>
        <xdr:nvPicPr>
          <xdr:cNvPr id="55" name="Graphic 54">
            <a:extLst>
              <a:ext uri="{FF2B5EF4-FFF2-40B4-BE49-F238E27FC236}">
                <a16:creationId xmlns:a16="http://schemas.microsoft.com/office/drawing/2014/main" id="{2A0D82F6-0DE3-50F7-4449-604326120D5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5249" y="66675"/>
            <a:ext cx="314325" cy="329567"/>
          </a:xfrm>
          <a:prstGeom prst="rect">
            <a:avLst/>
          </a:prstGeom>
        </xdr:spPr>
      </xdr:pic>
      <xdr:sp macro="" textlink="">
        <xdr:nvSpPr>
          <xdr:cNvPr id="56" name="TextBox 55">
            <a:hlinkClick xmlns:r="http://schemas.openxmlformats.org/officeDocument/2006/relationships" r:id="rId3" tooltip="https://datasciencephoenix.com"/>
            <a:extLst>
              <a:ext uri="{FF2B5EF4-FFF2-40B4-BE49-F238E27FC236}">
                <a16:creationId xmlns:a16="http://schemas.microsoft.com/office/drawing/2014/main" id="{61AA59DC-FAD0-6C22-3A31-B02385B532C1}"/>
              </a:ext>
            </a:extLst>
          </xdr:cNvPr>
          <xdr:cNvSpPr txBox="1"/>
        </xdr:nvSpPr>
        <xdr:spPr>
          <a:xfrm>
            <a:off x="352423" y="38100"/>
            <a:ext cx="2009775"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b="0">
                <a:solidFill>
                  <a:schemeClr val="accent4"/>
                </a:solidFill>
                <a:latin typeface="Verdana Pro" panose="020F0502020204030204" pitchFamily="34" charset="0"/>
              </a:rPr>
              <a:t>Data Science Phoenix</a:t>
            </a:r>
          </a:p>
        </xdr:txBody>
      </xdr:sp>
      <xdr:sp macro="" textlink="">
        <xdr:nvSpPr>
          <xdr:cNvPr id="57" name="TextBox 56">
            <a:hlinkClick xmlns:r="http://schemas.openxmlformats.org/officeDocument/2006/relationships" r:id="rId4" tooltip="Income Sources"/>
            <a:extLst>
              <a:ext uri="{FF2B5EF4-FFF2-40B4-BE49-F238E27FC236}">
                <a16:creationId xmlns:a16="http://schemas.microsoft.com/office/drawing/2014/main" id="{B7E415F1-0666-EF67-110E-5702E261C27F}"/>
              </a:ext>
            </a:extLst>
          </xdr:cNvPr>
          <xdr:cNvSpPr txBox="1"/>
        </xdr:nvSpPr>
        <xdr:spPr>
          <a:xfrm>
            <a:off x="8991600" y="104774"/>
            <a:ext cx="1419224"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0">
                <a:solidFill>
                  <a:schemeClr val="accent4"/>
                </a:solidFill>
                <a:latin typeface="Verdana Pro" panose="020F0502020204030204" pitchFamily="34" charset="0"/>
                <a:ea typeface="+mn-ea"/>
                <a:cs typeface="+mn-cs"/>
              </a:rPr>
              <a:t>Income Sources</a:t>
            </a:r>
          </a:p>
        </xdr:txBody>
      </xdr:sp>
      <xdr:sp macro="" textlink="">
        <xdr:nvSpPr>
          <xdr:cNvPr id="58" name="TextBox 57">
            <a:hlinkClick xmlns:r="http://schemas.openxmlformats.org/officeDocument/2006/relationships" r:id="rId5" tooltip="Geographical"/>
            <a:extLst>
              <a:ext uri="{FF2B5EF4-FFF2-40B4-BE49-F238E27FC236}">
                <a16:creationId xmlns:a16="http://schemas.microsoft.com/office/drawing/2014/main" id="{B73448B1-C061-63AE-6250-6E88725D1854}"/>
              </a:ext>
            </a:extLst>
          </xdr:cNvPr>
          <xdr:cNvSpPr txBox="1"/>
        </xdr:nvSpPr>
        <xdr:spPr>
          <a:xfrm>
            <a:off x="11817351" y="104774"/>
            <a:ext cx="1184273"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0">
                <a:solidFill>
                  <a:schemeClr val="accent4"/>
                </a:solidFill>
                <a:latin typeface="Verdana Pro" panose="020F0502020204030204" pitchFamily="34" charset="0"/>
                <a:ea typeface="+mn-ea"/>
                <a:cs typeface="+mn-cs"/>
              </a:rPr>
              <a:t>Geographical</a:t>
            </a:r>
          </a:p>
        </xdr:txBody>
      </xdr:sp>
      <xdr:grpSp>
        <xdr:nvGrpSpPr>
          <xdr:cNvPr id="61" name="Group 60">
            <a:extLst>
              <a:ext uri="{FF2B5EF4-FFF2-40B4-BE49-F238E27FC236}">
                <a16:creationId xmlns:a16="http://schemas.microsoft.com/office/drawing/2014/main" id="{6BC5BB48-09D0-3C7D-CA17-AE0A4C4412A1}"/>
              </a:ext>
            </a:extLst>
          </xdr:cNvPr>
          <xdr:cNvGrpSpPr/>
        </xdr:nvGrpSpPr>
        <xdr:grpSpPr>
          <a:xfrm>
            <a:off x="10810740" y="83713"/>
            <a:ext cx="2449132" cy="346119"/>
            <a:chOff x="9847355" y="45613"/>
            <a:chExt cx="2446411" cy="346119"/>
          </a:xfrm>
        </xdr:grpSpPr>
        <xdr:cxnSp macro="">
          <xdr:nvCxnSpPr>
            <xdr:cNvPr id="62" name="Straight Connector 61">
              <a:extLst>
                <a:ext uri="{FF2B5EF4-FFF2-40B4-BE49-F238E27FC236}">
                  <a16:creationId xmlns:a16="http://schemas.microsoft.com/office/drawing/2014/main" id="{B9B10FC0-5F37-5FCF-4CE0-BECC0FC3DDF9}"/>
                </a:ext>
              </a:extLst>
            </xdr:cNvPr>
            <xdr:cNvCxnSpPr/>
          </xdr:nvCxnSpPr>
          <xdr:spPr>
            <a:xfrm flipV="1">
              <a:off x="9847355" y="196215"/>
              <a:ext cx="320174" cy="195517"/>
            </a:xfrm>
            <a:prstGeom prst="line">
              <a:avLst/>
            </a:prstGeom>
            <a:ln w="12700">
              <a:solidFill>
                <a:schemeClr val="accent4"/>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a:extLst>
                <a:ext uri="{FF2B5EF4-FFF2-40B4-BE49-F238E27FC236}">
                  <a16:creationId xmlns:a16="http://schemas.microsoft.com/office/drawing/2014/main" id="{B08F05CC-FD27-1272-A1EE-161DDDE600DF}"/>
                </a:ext>
              </a:extLst>
            </xdr:cNvPr>
            <xdr:cNvCxnSpPr/>
          </xdr:nvCxnSpPr>
          <xdr:spPr>
            <a:xfrm>
              <a:off x="10672801" y="72041"/>
              <a:ext cx="1569584" cy="0"/>
            </a:xfrm>
            <a:prstGeom prst="line">
              <a:avLst/>
            </a:prstGeom>
            <a:ln w="12700">
              <a:solidFill>
                <a:schemeClr val="accent4"/>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a:extLst>
                <a:ext uri="{FF2B5EF4-FFF2-40B4-BE49-F238E27FC236}">
                  <a16:creationId xmlns:a16="http://schemas.microsoft.com/office/drawing/2014/main" id="{EFE49177-261A-DAB3-83DB-96CD0BB8B251}"/>
                </a:ext>
              </a:extLst>
            </xdr:cNvPr>
            <xdr:cNvCxnSpPr>
              <a:endCxn id="69" idx="2"/>
            </xdr:cNvCxnSpPr>
          </xdr:nvCxnSpPr>
          <xdr:spPr>
            <a:xfrm flipV="1">
              <a:off x="10685009" y="311240"/>
              <a:ext cx="1555095" cy="3085"/>
            </a:xfrm>
            <a:prstGeom prst="line">
              <a:avLst/>
            </a:prstGeom>
            <a:ln w="12700">
              <a:solidFill>
                <a:schemeClr val="accent4"/>
              </a:solidFill>
            </a:ln>
          </xdr:spPr>
          <xdr:style>
            <a:lnRef idx="1">
              <a:schemeClr val="accent1"/>
            </a:lnRef>
            <a:fillRef idx="0">
              <a:schemeClr val="accent1"/>
            </a:fillRef>
            <a:effectRef idx="0">
              <a:schemeClr val="accent1"/>
            </a:effectRef>
            <a:fontRef idx="minor">
              <a:schemeClr val="tx1"/>
            </a:fontRef>
          </xdr:style>
        </xdr:cxnSp>
        <xdr:cxnSp macro="">
          <xdr:nvCxnSpPr>
            <xdr:cNvPr id="65" name="Straight Connector 64">
              <a:extLst>
                <a:ext uri="{FF2B5EF4-FFF2-40B4-BE49-F238E27FC236}">
                  <a16:creationId xmlns:a16="http://schemas.microsoft.com/office/drawing/2014/main" id="{C8C0EAE0-4D67-8967-5984-D0BA14EF7CEB}"/>
                </a:ext>
              </a:extLst>
            </xdr:cNvPr>
            <xdr:cNvCxnSpPr/>
          </xdr:nvCxnSpPr>
          <xdr:spPr>
            <a:xfrm flipV="1">
              <a:off x="10512620" y="68580"/>
              <a:ext cx="166674" cy="132652"/>
            </a:xfrm>
            <a:prstGeom prst="line">
              <a:avLst/>
            </a:prstGeom>
            <a:ln w="12700">
              <a:solidFill>
                <a:schemeClr val="accent4"/>
              </a:solidFill>
            </a:ln>
          </xdr:spPr>
          <xdr:style>
            <a:lnRef idx="1">
              <a:schemeClr val="accent1"/>
            </a:lnRef>
            <a:fillRef idx="0">
              <a:schemeClr val="accent1"/>
            </a:fillRef>
            <a:effectRef idx="0">
              <a:schemeClr val="accent1"/>
            </a:effectRef>
            <a:fontRef idx="minor">
              <a:schemeClr val="tx1"/>
            </a:fontRef>
          </xdr:style>
        </xdr:cxnSp>
        <xdr:cxnSp macro="">
          <xdr:nvCxnSpPr>
            <xdr:cNvPr id="66" name="Straight Connector 65">
              <a:extLst>
                <a:ext uri="{FF2B5EF4-FFF2-40B4-BE49-F238E27FC236}">
                  <a16:creationId xmlns:a16="http://schemas.microsoft.com/office/drawing/2014/main" id="{05DE421A-BEE3-3ECD-B778-9EBD7B9984B8}"/>
                </a:ext>
              </a:extLst>
            </xdr:cNvPr>
            <xdr:cNvCxnSpPr/>
          </xdr:nvCxnSpPr>
          <xdr:spPr>
            <a:xfrm>
              <a:off x="10162941" y="197342"/>
              <a:ext cx="357460" cy="0"/>
            </a:xfrm>
            <a:prstGeom prst="line">
              <a:avLst/>
            </a:prstGeom>
            <a:ln w="12700">
              <a:solidFill>
                <a:schemeClr val="accent4"/>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a:extLst>
                <a:ext uri="{FF2B5EF4-FFF2-40B4-BE49-F238E27FC236}">
                  <a16:creationId xmlns:a16="http://schemas.microsoft.com/office/drawing/2014/main" id="{FAF15795-3E00-9DAE-1676-42CF6CC125AE}"/>
                </a:ext>
              </a:extLst>
            </xdr:cNvPr>
            <xdr:cNvCxnSpPr/>
          </xdr:nvCxnSpPr>
          <xdr:spPr>
            <a:xfrm flipH="1" flipV="1">
              <a:off x="10512620" y="198549"/>
              <a:ext cx="181914" cy="117681"/>
            </a:xfrm>
            <a:prstGeom prst="line">
              <a:avLst/>
            </a:prstGeom>
            <a:ln w="12700">
              <a:solidFill>
                <a:schemeClr val="accent4"/>
              </a:solidFill>
            </a:ln>
          </xdr:spPr>
          <xdr:style>
            <a:lnRef idx="1">
              <a:schemeClr val="accent1"/>
            </a:lnRef>
            <a:fillRef idx="0">
              <a:schemeClr val="accent1"/>
            </a:fillRef>
            <a:effectRef idx="0">
              <a:schemeClr val="accent1"/>
            </a:effectRef>
            <a:fontRef idx="minor">
              <a:schemeClr val="tx1"/>
            </a:fontRef>
          </xdr:style>
        </xdr:cxnSp>
        <xdr:sp macro="" textlink="">
          <xdr:nvSpPr>
            <xdr:cNvPr id="68" name="Oval 67">
              <a:extLst>
                <a:ext uri="{FF2B5EF4-FFF2-40B4-BE49-F238E27FC236}">
                  <a16:creationId xmlns:a16="http://schemas.microsoft.com/office/drawing/2014/main" id="{CE76F343-27FE-6532-784A-4466840AF77B}"/>
                </a:ext>
              </a:extLst>
            </xdr:cNvPr>
            <xdr:cNvSpPr/>
          </xdr:nvSpPr>
          <xdr:spPr>
            <a:xfrm>
              <a:off x="12240104" y="45613"/>
              <a:ext cx="53662" cy="53662"/>
            </a:xfrm>
            <a:prstGeom prst="ellipse">
              <a:avLst/>
            </a:prstGeom>
            <a:noFill/>
            <a:ln w="12700">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69" name="Oval 68">
              <a:extLst>
                <a:ext uri="{FF2B5EF4-FFF2-40B4-BE49-F238E27FC236}">
                  <a16:creationId xmlns:a16="http://schemas.microsoft.com/office/drawing/2014/main" id="{1E0761C7-5834-7DBF-A83B-477AF74BD63E}"/>
                </a:ext>
              </a:extLst>
            </xdr:cNvPr>
            <xdr:cNvSpPr/>
          </xdr:nvSpPr>
          <xdr:spPr>
            <a:xfrm>
              <a:off x="12240104" y="284409"/>
              <a:ext cx="53662" cy="53662"/>
            </a:xfrm>
            <a:prstGeom prst="ellipse">
              <a:avLst/>
            </a:prstGeom>
            <a:noFill/>
            <a:ln w="12700">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grpSp>
    </xdr:grpSp>
    <xdr:clientData/>
  </xdr:twoCellAnchor>
  <xdr:twoCellAnchor editAs="absolute">
    <xdr:from>
      <xdr:col>0</xdr:col>
      <xdr:colOff>190500</xdr:colOff>
      <xdr:row>2</xdr:row>
      <xdr:rowOff>142875</xdr:rowOff>
    </xdr:from>
    <xdr:to>
      <xdr:col>4</xdr:col>
      <xdr:colOff>209550</xdr:colOff>
      <xdr:row>5</xdr:row>
      <xdr:rowOff>171450</xdr:rowOff>
    </xdr:to>
    <xdr:sp macro="" textlink="">
      <xdr:nvSpPr>
        <xdr:cNvPr id="2" name="TextBox 1">
          <a:extLst>
            <a:ext uri="{FF2B5EF4-FFF2-40B4-BE49-F238E27FC236}">
              <a16:creationId xmlns:a16="http://schemas.microsoft.com/office/drawing/2014/main" id="{743FB3BE-7B81-CF93-DA1C-DD2AF3CE3039}"/>
            </a:ext>
          </a:extLst>
        </xdr:cNvPr>
        <xdr:cNvSpPr txBox="1"/>
      </xdr:nvSpPr>
      <xdr:spPr>
        <a:xfrm>
          <a:off x="190500" y="523875"/>
          <a:ext cx="2762250"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3200">
              <a:solidFill>
                <a:schemeClr val="bg1"/>
              </a:solidFill>
              <a:latin typeface="Avenir Next LT Pro" panose="020B0504020202020204" pitchFamily="34" charset="0"/>
            </a:rPr>
            <a:t>Total</a:t>
          </a:r>
          <a:r>
            <a:rPr lang="en-GB" sz="3200" baseline="0">
              <a:solidFill>
                <a:schemeClr val="bg1"/>
              </a:solidFill>
              <a:latin typeface="Avenir Next LT Pro" panose="020B0504020202020204" pitchFamily="34" charset="0"/>
            </a:rPr>
            <a:t> Income</a:t>
          </a:r>
          <a:endParaRPr lang="en-GB" sz="3200">
            <a:solidFill>
              <a:schemeClr val="bg1"/>
            </a:solidFill>
            <a:latin typeface="Avenir Next LT Pro" panose="020B0504020202020204" pitchFamily="34" charset="0"/>
          </a:endParaRPr>
        </a:p>
      </xdr:txBody>
    </xdr:sp>
    <xdr:clientData/>
  </xdr:twoCellAnchor>
  <xdr:twoCellAnchor editAs="absolute">
    <xdr:from>
      <xdr:col>0</xdr:col>
      <xdr:colOff>47624</xdr:colOff>
      <xdr:row>4</xdr:row>
      <xdr:rowOff>152401</xdr:rowOff>
    </xdr:from>
    <xdr:to>
      <xdr:col>5</xdr:col>
      <xdr:colOff>85725</xdr:colOff>
      <xdr:row>8</xdr:row>
      <xdr:rowOff>76201</xdr:rowOff>
    </xdr:to>
    <xdr:sp macro="" textlink="Tables!AY8">
      <xdr:nvSpPr>
        <xdr:cNvPr id="6" name="TextBox 5">
          <a:extLst>
            <a:ext uri="{FF2B5EF4-FFF2-40B4-BE49-F238E27FC236}">
              <a16:creationId xmlns:a16="http://schemas.microsoft.com/office/drawing/2014/main" id="{7670EFD9-D8F2-71AD-13E6-45B7562D19ED}"/>
            </a:ext>
          </a:extLst>
        </xdr:cNvPr>
        <xdr:cNvSpPr txBox="1"/>
      </xdr:nvSpPr>
      <xdr:spPr>
        <a:xfrm>
          <a:off x="47624" y="914401"/>
          <a:ext cx="3467101" cy="685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9DEA186B-BD77-4797-8E68-02AA3274F82E}" type="TxLink">
            <a:rPr lang="en-US" sz="4000" b="0" i="0" u="none" strike="noStrike">
              <a:solidFill>
                <a:schemeClr val="bg1"/>
              </a:solidFill>
              <a:latin typeface="Avenir Next LT Pro" panose="020B0504020202020204" pitchFamily="34" charset="0"/>
              <a:cs typeface="Calibri"/>
            </a:rPr>
            <a:pPr/>
            <a:t> $1,169,400 </a:t>
          </a:fld>
          <a:endParaRPr lang="en-GB" sz="8800">
            <a:solidFill>
              <a:schemeClr val="bg1"/>
            </a:solidFill>
            <a:latin typeface="Avenir Next LT Pro" panose="020B0504020202020204" pitchFamily="34" charset="0"/>
          </a:endParaRPr>
        </a:p>
      </xdr:txBody>
    </xdr:sp>
    <xdr:clientData/>
  </xdr:twoCellAnchor>
  <xdr:twoCellAnchor editAs="absolute">
    <xdr:from>
      <xdr:col>0</xdr:col>
      <xdr:colOff>257175</xdr:colOff>
      <xdr:row>19</xdr:row>
      <xdr:rowOff>0</xdr:rowOff>
    </xdr:from>
    <xdr:to>
      <xdr:col>5</xdr:col>
      <xdr:colOff>657224</xdr:colOff>
      <xdr:row>21</xdr:row>
      <xdr:rowOff>28575</xdr:rowOff>
    </xdr:to>
    <mc:AlternateContent xmlns:mc="http://schemas.openxmlformats.org/markup-compatibility/2006" xmlns:a14="http://schemas.microsoft.com/office/drawing/2010/main">
      <mc:Choice Requires="a14">
        <xdr:graphicFrame macro="">
          <xdr:nvGraphicFramePr>
            <xdr:cNvPr id="7" name="Year 1">
              <a:extLst>
                <a:ext uri="{FF2B5EF4-FFF2-40B4-BE49-F238E27FC236}">
                  <a16:creationId xmlns:a16="http://schemas.microsoft.com/office/drawing/2014/main" id="{18A67A84-ED23-4A9B-A4FA-F53AA19F3277}"/>
                </a:ext>
              </a:extLst>
            </xdr:cNvPr>
            <xdr:cNvGraphicFramePr>
              <a:graphicFrameLocks/>
            </xdr:cNvGraphicFramePr>
          </xdr:nvGraphicFramePr>
          <xdr:xfrm>
            <a:off x="0" y="0"/>
            <a:ext cx="0" cy="0"/>
          </xdr:xfrm>
          <a:graphic>
            <a:graphicData uri="http://schemas.microsoft.com/office/drawing/2010/slicer">
              <sle:slicer xmlns:sle="http://schemas.microsoft.com/office/drawing/2010/slicer" name="Year 1"/>
            </a:graphicData>
          </a:graphic>
        </xdr:graphicFrame>
      </mc:Choice>
      <mc:Fallback xmlns="">
        <xdr:sp macro="" textlink="">
          <xdr:nvSpPr>
            <xdr:cNvPr id="0" name=""/>
            <xdr:cNvSpPr>
              <a:spLocks noTextEdit="1"/>
            </xdr:cNvSpPr>
          </xdr:nvSpPr>
          <xdr:spPr>
            <a:xfrm>
              <a:off x="257175" y="3619500"/>
              <a:ext cx="3829049" cy="409575"/>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fLocksWithSheet="0"/>
  </xdr:twoCellAnchor>
  <xdr:twoCellAnchor editAs="absolute">
    <xdr:from>
      <xdr:col>0</xdr:col>
      <xdr:colOff>304800</xdr:colOff>
      <xdr:row>7</xdr:row>
      <xdr:rowOff>161925</xdr:rowOff>
    </xdr:from>
    <xdr:to>
      <xdr:col>5</xdr:col>
      <xdr:colOff>200025</xdr:colOff>
      <xdr:row>18</xdr:row>
      <xdr:rowOff>85725</xdr:rowOff>
    </xdr:to>
    <xdr:graphicFrame macro="">
      <xdr:nvGraphicFramePr>
        <xdr:cNvPr id="8" name="Chart 7">
          <a:extLst>
            <a:ext uri="{FF2B5EF4-FFF2-40B4-BE49-F238E27FC236}">
              <a16:creationId xmlns:a16="http://schemas.microsoft.com/office/drawing/2014/main" id="{CE1A7D1A-1F57-4F96-B74D-C70587B7F3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absolute">
    <xdr:from>
      <xdr:col>5</xdr:col>
      <xdr:colOff>219074</xdr:colOff>
      <xdr:row>4</xdr:row>
      <xdr:rowOff>161924</xdr:rowOff>
    </xdr:from>
    <xdr:to>
      <xdr:col>26</xdr:col>
      <xdr:colOff>154790</xdr:colOff>
      <xdr:row>37</xdr:row>
      <xdr:rowOff>19049</xdr:rowOff>
    </xdr:to>
    <xdr:pic>
      <xdr:nvPicPr>
        <xdr:cNvPr id="23" name="Graphic 22">
          <a:extLst>
            <a:ext uri="{FF2B5EF4-FFF2-40B4-BE49-F238E27FC236}">
              <a16:creationId xmlns:a16="http://schemas.microsoft.com/office/drawing/2014/main" id="{FFB6DB71-DABB-A583-F1FD-58ED150448E8}"/>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3648074" y="923924"/>
          <a:ext cx="14337516" cy="6143625"/>
        </a:xfrm>
        <a:prstGeom prst="rect">
          <a:avLst/>
        </a:prstGeom>
      </xdr:spPr>
    </xdr:pic>
    <xdr:clientData/>
  </xdr:twoCellAnchor>
  <xdr:twoCellAnchor editAs="absolute">
    <xdr:from>
      <xdr:col>9</xdr:col>
      <xdr:colOff>142875</xdr:colOff>
      <xdr:row>5</xdr:row>
      <xdr:rowOff>28576</xdr:rowOff>
    </xdr:from>
    <xdr:to>
      <xdr:col>11</xdr:col>
      <xdr:colOff>504825</xdr:colOff>
      <xdr:row>8</xdr:row>
      <xdr:rowOff>47625</xdr:rowOff>
    </xdr:to>
    <xdr:grpSp>
      <xdr:nvGrpSpPr>
        <xdr:cNvPr id="18" name="Group 17">
          <a:extLst>
            <a:ext uri="{FF2B5EF4-FFF2-40B4-BE49-F238E27FC236}">
              <a16:creationId xmlns:a16="http://schemas.microsoft.com/office/drawing/2014/main" id="{F8611499-DBED-6011-8689-9E0C23575422}"/>
            </a:ext>
          </a:extLst>
        </xdr:cNvPr>
        <xdr:cNvGrpSpPr/>
      </xdr:nvGrpSpPr>
      <xdr:grpSpPr>
        <a:xfrm>
          <a:off x="6315075" y="981076"/>
          <a:ext cx="1733550" cy="590549"/>
          <a:chOff x="4991100" y="2200276"/>
          <a:chExt cx="1733550" cy="590549"/>
        </a:xfrm>
      </xdr:grpSpPr>
      <xdr:sp macro="" textlink="">
        <xdr:nvSpPr>
          <xdr:cNvPr id="12" name="Rectangle: Rounded Corners 11">
            <a:extLst>
              <a:ext uri="{FF2B5EF4-FFF2-40B4-BE49-F238E27FC236}">
                <a16:creationId xmlns:a16="http://schemas.microsoft.com/office/drawing/2014/main" id="{CA61EDD7-08D0-2070-B905-A61DF3144B80}"/>
              </a:ext>
            </a:extLst>
          </xdr:cNvPr>
          <xdr:cNvSpPr/>
        </xdr:nvSpPr>
        <xdr:spPr>
          <a:xfrm>
            <a:off x="4991100" y="2238375"/>
            <a:ext cx="1733550" cy="552450"/>
          </a:xfrm>
          <a:prstGeom prst="roundRect">
            <a:avLst/>
          </a:prstGeom>
          <a:solidFill>
            <a:srgbClr val="070E0A"/>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13" name="Rectangle: Rounded Corners 12">
            <a:extLst>
              <a:ext uri="{FF2B5EF4-FFF2-40B4-BE49-F238E27FC236}">
                <a16:creationId xmlns:a16="http://schemas.microsoft.com/office/drawing/2014/main" id="{AB0D23CA-172D-C4C0-2132-D63A7474D899}"/>
              </a:ext>
            </a:extLst>
          </xdr:cNvPr>
          <xdr:cNvSpPr/>
        </xdr:nvSpPr>
        <xdr:spPr>
          <a:xfrm>
            <a:off x="5086350" y="2338388"/>
            <a:ext cx="360000" cy="360000"/>
          </a:xfrm>
          <a:prstGeom prst="roundRect">
            <a:avLst/>
          </a:prstGeom>
          <a:solidFill>
            <a:schemeClr val="accent6">
              <a:lumMod val="5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pic>
        <xdr:nvPicPr>
          <xdr:cNvPr id="15" name="Graphic 14" descr="Building outline">
            <a:extLst>
              <a:ext uri="{FF2B5EF4-FFF2-40B4-BE49-F238E27FC236}">
                <a16:creationId xmlns:a16="http://schemas.microsoft.com/office/drawing/2014/main" id="{5AD67748-B780-D8D8-F2D7-7918CFA665ED}"/>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109189" y="2370752"/>
            <a:ext cx="314323" cy="314323"/>
          </a:xfrm>
          <a:prstGeom prst="rect">
            <a:avLst/>
          </a:prstGeom>
        </xdr:spPr>
      </xdr:pic>
      <xdr:sp macro="" textlink="Tables!BC3">
        <xdr:nvSpPr>
          <xdr:cNvPr id="16" name="TextBox 15">
            <a:extLst>
              <a:ext uri="{FF2B5EF4-FFF2-40B4-BE49-F238E27FC236}">
                <a16:creationId xmlns:a16="http://schemas.microsoft.com/office/drawing/2014/main" id="{E5F302D4-1A3A-729F-8ABF-032D45E2E02F}"/>
              </a:ext>
            </a:extLst>
          </xdr:cNvPr>
          <xdr:cNvSpPr txBox="1"/>
        </xdr:nvSpPr>
        <xdr:spPr>
          <a:xfrm>
            <a:off x="5505450" y="2200276"/>
            <a:ext cx="10001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7F162C94-1DE7-43CA-B317-2716F2A1BDE3}" type="TxLink">
              <a:rPr lang="en-US" sz="1100" b="0" i="0" u="none" strike="noStrike">
                <a:solidFill>
                  <a:schemeClr val="bg1"/>
                </a:solidFill>
                <a:latin typeface="Avenir Next LT Pro" panose="020B0504020202020204" pitchFamily="34" charset="0"/>
                <a:cs typeface="Calibri"/>
              </a:rPr>
              <a:pPr algn="l"/>
              <a:t>Canada</a:t>
            </a:fld>
            <a:endParaRPr lang="en-GB" sz="3200">
              <a:solidFill>
                <a:schemeClr val="bg1"/>
              </a:solidFill>
              <a:latin typeface="Avenir Next LT Pro" panose="020B0504020202020204" pitchFamily="34" charset="0"/>
            </a:endParaRPr>
          </a:p>
        </xdr:txBody>
      </xdr:sp>
      <xdr:sp macro="" textlink="Tables!BE3">
        <xdr:nvSpPr>
          <xdr:cNvPr id="17" name="TextBox 16">
            <a:extLst>
              <a:ext uri="{FF2B5EF4-FFF2-40B4-BE49-F238E27FC236}">
                <a16:creationId xmlns:a16="http://schemas.microsoft.com/office/drawing/2014/main" id="{69662701-EFEA-AB34-3390-E1A23B226FFF}"/>
              </a:ext>
            </a:extLst>
          </xdr:cNvPr>
          <xdr:cNvSpPr txBox="1"/>
        </xdr:nvSpPr>
        <xdr:spPr>
          <a:xfrm>
            <a:off x="5438775" y="2447925"/>
            <a:ext cx="1276350" cy="3428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04031396-0299-42CF-BD69-9E911C1B4EF9}" type="TxLink">
              <a:rPr lang="en-US" sz="1600" b="0" i="0" u="none" strike="noStrike">
                <a:solidFill>
                  <a:schemeClr val="bg1"/>
                </a:solidFill>
                <a:latin typeface="Avenir Next LT Pro" panose="020B0504020202020204" pitchFamily="34" charset="0"/>
                <a:cs typeface="Calibri"/>
              </a:rPr>
              <a:pPr algn="l"/>
              <a:t> $125,960 </a:t>
            </a:fld>
            <a:endParaRPr lang="en-GB" sz="6000">
              <a:solidFill>
                <a:schemeClr val="bg1"/>
              </a:solidFill>
              <a:latin typeface="Avenir Next LT Pro" panose="020B0504020202020204" pitchFamily="34" charset="0"/>
            </a:endParaRPr>
          </a:p>
        </xdr:txBody>
      </xdr:sp>
    </xdr:grpSp>
    <xdr:clientData/>
  </xdr:twoCellAnchor>
  <xdr:twoCellAnchor editAs="absolute">
    <xdr:from>
      <xdr:col>16</xdr:col>
      <xdr:colOff>491077</xdr:colOff>
      <xdr:row>15</xdr:row>
      <xdr:rowOff>55879</xdr:rowOff>
    </xdr:from>
    <xdr:to>
      <xdr:col>17</xdr:col>
      <xdr:colOff>609600</xdr:colOff>
      <xdr:row>19</xdr:row>
      <xdr:rowOff>74064</xdr:rowOff>
    </xdr:to>
    <xdr:sp macro="" textlink="Tables!BG4">
      <xdr:nvSpPr>
        <xdr:cNvPr id="109" name="TextBox 108">
          <a:extLst>
            <a:ext uri="{FF2B5EF4-FFF2-40B4-BE49-F238E27FC236}">
              <a16:creationId xmlns:a16="http://schemas.microsoft.com/office/drawing/2014/main" id="{AF709461-5299-D0AF-4AD4-33DE73C7959F}"/>
            </a:ext>
          </a:extLst>
        </xdr:cNvPr>
        <xdr:cNvSpPr txBox="1"/>
      </xdr:nvSpPr>
      <xdr:spPr>
        <a:xfrm>
          <a:off x="11463877" y="2913379"/>
          <a:ext cx="804323" cy="78018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20A26353-5E69-4704-B06D-D7410D639F8A}" type="TxLink">
            <a:rPr lang="en-US" sz="1100" b="0" i="0" u="none" strike="noStrike">
              <a:solidFill>
                <a:srgbClr val="FFFF00"/>
              </a:solidFill>
              <a:effectLst>
                <a:glow rad="1905000">
                  <a:srgbClr val="FFFF00"/>
                </a:glow>
              </a:effectLst>
              <a:latin typeface="Avenir Next LT Pro"/>
            </a:rPr>
            <a:pPr algn="ctr"/>
            <a:t>•</a:t>
          </a:fld>
          <a:endParaRPr lang="en-GB" sz="3200">
            <a:solidFill>
              <a:schemeClr val="bg1"/>
            </a:solidFill>
            <a:effectLst>
              <a:glow rad="1905000">
                <a:srgbClr val="FFFF00"/>
              </a:glow>
            </a:effectLst>
            <a:latin typeface="Avenir Next LT Pro" panose="020B0504020202020204" pitchFamily="34" charset="0"/>
          </a:endParaRPr>
        </a:p>
      </xdr:txBody>
    </xdr:sp>
    <xdr:clientData/>
  </xdr:twoCellAnchor>
  <xdr:twoCellAnchor editAs="absolute">
    <xdr:from>
      <xdr:col>9</xdr:col>
      <xdr:colOff>428247</xdr:colOff>
      <xdr:row>12</xdr:row>
      <xdr:rowOff>52739</xdr:rowOff>
    </xdr:from>
    <xdr:to>
      <xdr:col>10</xdr:col>
      <xdr:colOff>543456</xdr:colOff>
      <xdr:row>16</xdr:row>
      <xdr:rowOff>70924</xdr:rowOff>
    </xdr:to>
    <xdr:sp macro="" textlink="Tables!BI7">
      <xdr:nvSpPr>
        <xdr:cNvPr id="77" name="TextBox 76">
          <a:extLst>
            <a:ext uri="{FF2B5EF4-FFF2-40B4-BE49-F238E27FC236}">
              <a16:creationId xmlns:a16="http://schemas.microsoft.com/office/drawing/2014/main" id="{C05B7F2C-0339-02D4-409A-6FF099AFDC73}"/>
            </a:ext>
          </a:extLst>
        </xdr:cNvPr>
        <xdr:cNvSpPr txBox="1"/>
      </xdr:nvSpPr>
      <xdr:spPr>
        <a:xfrm>
          <a:off x="6633577" y="2338739"/>
          <a:ext cx="807636" cy="78018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6FC360EC-3B50-4A45-8DAC-347D33DB0F81}" type="TxLink">
            <a:rPr lang="en-US" sz="1100" b="0" i="0" u="none" strike="noStrike">
              <a:solidFill>
                <a:srgbClr val="FFC000"/>
              </a:solidFill>
              <a:effectLst>
                <a:glow rad="1270000">
                  <a:srgbClr val="FFC000"/>
                </a:glow>
              </a:effectLst>
              <a:latin typeface="Avenir Next LT Pro"/>
            </a:rPr>
            <a:pPr algn="ctr"/>
            <a:t>•</a:t>
          </a:fld>
          <a:endParaRPr lang="en-GB" sz="3200">
            <a:solidFill>
              <a:schemeClr val="bg1"/>
            </a:solidFill>
            <a:effectLst>
              <a:glow rad="1270000">
                <a:srgbClr val="FFC000"/>
              </a:glow>
            </a:effectLst>
            <a:latin typeface="Avenir Next LT Pro" panose="020B0504020202020204" pitchFamily="34" charset="0"/>
          </a:endParaRPr>
        </a:p>
      </xdr:txBody>
    </xdr:sp>
    <xdr:clientData/>
  </xdr:twoCellAnchor>
  <xdr:twoCellAnchor editAs="absolute">
    <xdr:from>
      <xdr:col>9</xdr:col>
      <xdr:colOff>631998</xdr:colOff>
      <xdr:row>7</xdr:row>
      <xdr:rowOff>110718</xdr:rowOff>
    </xdr:from>
    <xdr:to>
      <xdr:col>11</xdr:col>
      <xdr:colOff>64720</xdr:colOff>
      <xdr:row>11</xdr:row>
      <xdr:rowOff>128903</xdr:rowOff>
    </xdr:to>
    <xdr:sp macro="" textlink="Tables!BI3">
      <xdr:nvSpPr>
        <xdr:cNvPr id="88" name="TextBox 87">
          <a:extLst>
            <a:ext uri="{FF2B5EF4-FFF2-40B4-BE49-F238E27FC236}">
              <a16:creationId xmlns:a16="http://schemas.microsoft.com/office/drawing/2014/main" id="{A428BB1A-4F0E-5765-58E2-1184AA37E80E}"/>
            </a:ext>
          </a:extLst>
        </xdr:cNvPr>
        <xdr:cNvSpPr txBox="1"/>
      </xdr:nvSpPr>
      <xdr:spPr>
        <a:xfrm>
          <a:off x="6840641" y="1444218"/>
          <a:ext cx="807636" cy="78018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7BE588D6-B01A-44FC-AAD2-0DCFE467A5B9}" type="TxLink">
            <a:rPr lang="en-US" sz="1100" b="0" i="0" u="none" strike="noStrike">
              <a:solidFill>
                <a:srgbClr val="FFC000"/>
              </a:solidFill>
              <a:effectLst>
                <a:glow rad="1270000">
                  <a:srgbClr val="FFC000"/>
                </a:glow>
              </a:effectLst>
              <a:latin typeface="Avenir Next LT Pro"/>
            </a:rPr>
            <a:pPr algn="ctr"/>
            <a:t>•</a:t>
          </a:fld>
          <a:endParaRPr lang="en-GB" sz="3200">
            <a:solidFill>
              <a:schemeClr val="bg1"/>
            </a:solidFill>
            <a:effectLst>
              <a:glow rad="1270000">
                <a:srgbClr val="FFC000"/>
              </a:glow>
            </a:effectLst>
            <a:latin typeface="Avenir Next LT Pro" panose="020B0504020202020204" pitchFamily="34" charset="0"/>
          </a:endParaRPr>
        </a:p>
      </xdr:txBody>
    </xdr:sp>
    <xdr:clientData/>
  </xdr:twoCellAnchor>
  <xdr:twoCellAnchor editAs="absolute">
    <xdr:from>
      <xdr:col>14</xdr:col>
      <xdr:colOff>656845</xdr:colOff>
      <xdr:row>8</xdr:row>
      <xdr:rowOff>168696</xdr:rowOff>
    </xdr:from>
    <xdr:to>
      <xdr:col>16</xdr:col>
      <xdr:colOff>86255</xdr:colOff>
      <xdr:row>12</xdr:row>
      <xdr:rowOff>186881</xdr:rowOff>
    </xdr:to>
    <xdr:sp macro="" textlink="Tables!BI6">
      <xdr:nvSpPr>
        <xdr:cNvPr id="93" name="TextBox 92">
          <a:extLst>
            <a:ext uri="{FF2B5EF4-FFF2-40B4-BE49-F238E27FC236}">
              <a16:creationId xmlns:a16="http://schemas.microsoft.com/office/drawing/2014/main" id="{AA1F0E92-306C-0899-CAEF-B71EA06FBE2D}"/>
            </a:ext>
          </a:extLst>
        </xdr:cNvPr>
        <xdr:cNvSpPr txBox="1"/>
      </xdr:nvSpPr>
      <xdr:spPr>
        <a:xfrm>
          <a:off x="10311054" y="1692696"/>
          <a:ext cx="807636" cy="78018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C62F595A-CF8E-4D53-8857-096528B51CBF}" type="TxLink">
            <a:rPr lang="en-US" sz="1100" b="0" i="0" u="none" strike="noStrike">
              <a:solidFill>
                <a:srgbClr val="FFC000"/>
              </a:solidFill>
              <a:effectLst>
                <a:glow rad="1270000">
                  <a:srgbClr val="FFC000"/>
                </a:glow>
              </a:effectLst>
              <a:latin typeface="Avenir Next LT Pro"/>
            </a:rPr>
            <a:pPr algn="ctr"/>
            <a:t>•</a:t>
          </a:fld>
          <a:endParaRPr lang="en-GB" sz="3200">
            <a:solidFill>
              <a:schemeClr val="bg1"/>
            </a:solidFill>
            <a:effectLst>
              <a:glow rad="1270000">
                <a:srgbClr val="FFC000"/>
              </a:glow>
            </a:effectLst>
            <a:latin typeface="Avenir Next LT Pro" panose="020B0504020202020204" pitchFamily="34" charset="0"/>
          </a:endParaRPr>
        </a:p>
      </xdr:txBody>
    </xdr:sp>
    <xdr:clientData/>
  </xdr:twoCellAnchor>
  <xdr:twoCellAnchor editAs="absolute">
    <xdr:from>
      <xdr:col>18</xdr:col>
      <xdr:colOff>680036</xdr:colOff>
      <xdr:row>6</xdr:row>
      <xdr:rowOff>143848</xdr:rowOff>
    </xdr:from>
    <xdr:to>
      <xdr:col>20</xdr:col>
      <xdr:colOff>112759</xdr:colOff>
      <xdr:row>10</xdr:row>
      <xdr:rowOff>162033</xdr:rowOff>
    </xdr:to>
    <xdr:sp macro="" textlink="Tables!BI5">
      <xdr:nvSpPr>
        <xdr:cNvPr id="96" name="TextBox 95">
          <a:extLst>
            <a:ext uri="{FF2B5EF4-FFF2-40B4-BE49-F238E27FC236}">
              <a16:creationId xmlns:a16="http://schemas.microsoft.com/office/drawing/2014/main" id="{50846F0A-EE1F-D563-67D9-20DFBD397A2F}"/>
            </a:ext>
          </a:extLst>
        </xdr:cNvPr>
        <xdr:cNvSpPr txBox="1"/>
      </xdr:nvSpPr>
      <xdr:spPr>
        <a:xfrm>
          <a:off x="13094010" y="1286848"/>
          <a:ext cx="807636" cy="78018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55D572D-1D46-4819-9338-AC6C2977EDC4}" type="TxLink">
            <a:rPr lang="en-US" sz="1100" b="0" i="0" u="none" strike="noStrike">
              <a:solidFill>
                <a:srgbClr val="FFC000"/>
              </a:solidFill>
              <a:effectLst>
                <a:glow rad="1270000">
                  <a:srgbClr val="FFC000"/>
                </a:glow>
              </a:effectLst>
              <a:latin typeface="Avenir Next LT Pro"/>
            </a:rPr>
            <a:pPr algn="ctr"/>
            <a:t>•</a:t>
          </a:fld>
          <a:endParaRPr lang="en-GB" sz="3200">
            <a:solidFill>
              <a:schemeClr val="bg1"/>
            </a:solidFill>
            <a:effectLst>
              <a:glow rad="1270000">
                <a:srgbClr val="FFC000"/>
              </a:glow>
            </a:effectLst>
            <a:latin typeface="Avenir Next LT Pro" panose="020B0504020202020204" pitchFamily="34" charset="0"/>
          </a:endParaRPr>
        </a:p>
      </xdr:txBody>
    </xdr:sp>
    <xdr:clientData/>
  </xdr:twoCellAnchor>
  <xdr:twoCellAnchor editAs="absolute">
    <xdr:from>
      <xdr:col>11</xdr:col>
      <xdr:colOff>612118</xdr:colOff>
      <xdr:row>23</xdr:row>
      <xdr:rowOff>11326</xdr:rowOff>
    </xdr:from>
    <xdr:to>
      <xdr:col>13</xdr:col>
      <xdr:colOff>44841</xdr:colOff>
      <xdr:row>27</xdr:row>
      <xdr:rowOff>29511</xdr:rowOff>
    </xdr:to>
    <xdr:sp macro="" textlink="Tables!BI2">
      <xdr:nvSpPr>
        <xdr:cNvPr id="100" name="TextBox 99">
          <a:extLst>
            <a:ext uri="{FF2B5EF4-FFF2-40B4-BE49-F238E27FC236}">
              <a16:creationId xmlns:a16="http://schemas.microsoft.com/office/drawing/2014/main" id="{60AE8DA1-C7A0-5C46-343E-806D54547EA0}"/>
            </a:ext>
          </a:extLst>
        </xdr:cNvPr>
        <xdr:cNvSpPr txBox="1"/>
      </xdr:nvSpPr>
      <xdr:spPr>
        <a:xfrm>
          <a:off x="8198988" y="4392826"/>
          <a:ext cx="807636" cy="78018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1F178D41-8805-4008-BC5F-1AC026703D18}" type="TxLink">
            <a:rPr lang="en-US" sz="1100" b="0" i="0" u="none" strike="noStrike">
              <a:solidFill>
                <a:srgbClr val="FFC000"/>
              </a:solidFill>
              <a:effectLst>
                <a:glow rad="1270000">
                  <a:srgbClr val="FFC000"/>
                </a:glow>
              </a:effectLst>
              <a:latin typeface="Avenir Next LT Pro"/>
            </a:rPr>
            <a:pPr algn="ctr"/>
            <a:t>•</a:t>
          </a:fld>
          <a:endParaRPr lang="en-GB" sz="3200">
            <a:solidFill>
              <a:schemeClr val="bg1"/>
            </a:solidFill>
            <a:effectLst>
              <a:glow rad="1270000">
                <a:srgbClr val="FFC000"/>
              </a:glow>
            </a:effectLst>
            <a:latin typeface="Avenir Next LT Pro" panose="020B0504020202020204" pitchFamily="34" charset="0"/>
          </a:endParaRPr>
        </a:p>
      </xdr:txBody>
    </xdr:sp>
    <xdr:clientData/>
  </xdr:twoCellAnchor>
  <xdr:twoCellAnchor editAs="absolute">
    <xdr:from>
      <xdr:col>16</xdr:col>
      <xdr:colOff>485395</xdr:colOff>
      <xdr:row>15</xdr:row>
      <xdr:rowOff>73446</xdr:rowOff>
    </xdr:from>
    <xdr:to>
      <xdr:col>17</xdr:col>
      <xdr:colOff>600605</xdr:colOff>
      <xdr:row>19</xdr:row>
      <xdr:rowOff>91631</xdr:rowOff>
    </xdr:to>
    <xdr:sp macro="" textlink="Tables!BI4">
      <xdr:nvSpPr>
        <xdr:cNvPr id="105" name="TextBox 104">
          <a:extLst>
            <a:ext uri="{FF2B5EF4-FFF2-40B4-BE49-F238E27FC236}">
              <a16:creationId xmlns:a16="http://schemas.microsoft.com/office/drawing/2014/main" id="{D746D3EE-FF7E-9580-AF2E-FC3B61C75711}"/>
            </a:ext>
          </a:extLst>
        </xdr:cNvPr>
        <xdr:cNvSpPr txBox="1"/>
      </xdr:nvSpPr>
      <xdr:spPr>
        <a:xfrm>
          <a:off x="11458195" y="2930946"/>
          <a:ext cx="801010" cy="78018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B89A8322-D17E-445D-BB6A-923C588A16E8}" type="TxLink">
            <a:rPr lang="en-US" sz="1100" b="0" i="0" u="none" strike="noStrike">
              <a:solidFill>
                <a:srgbClr val="FFC000"/>
              </a:solidFill>
              <a:effectLst>
                <a:glow rad="1270000">
                  <a:srgbClr val="FFC000"/>
                </a:glow>
              </a:effectLst>
              <a:latin typeface="Avenir Next LT Pro"/>
            </a:rPr>
            <a:pPr algn="ctr"/>
            <a:t> </a:t>
          </a:fld>
          <a:endParaRPr lang="en-GB" sz="3200">
            <a:solidFill>
              <a:schemeClr val="bg1"/>
            </a:solidFill>
            <a:effectLst>
              <a:glow rad="1270000">
                <a:srgbClr val="FFC000"/>
              </a:glow>
            </a:effectLst>
            <a:latin typeface="Avenir Next LT Pro" panose="020B0504020202020204" pitchFamily="34" charset="0"/>
          </a:endParaRPr>
        </a:p>
      </xdr:txBody>
    </xdr:sp>
    <xdr:clientData/>
  </xdr:twoCellAnchor>
  <xdr:twoCellAnchor editAs="absolute">
    <xdr:from>
      <xdr:col>11</xdr:col>
      <xdr:colOff>595852</xdr:colOff>
      <xdr:row>23</xdr:row>
      <xdr:rowOff>8254</xdr:rowOff>
    </xdr:from>
    <xdr:to>
      <xdr:col>13</xdr:col>
      <xdr:colOff>28575</xdr:colOff>
      <xdr:row>27</xdr:row>
      <xdr:rowOff>26439</xdr:rowOff>
    </xdr:to>
    <xdr:sp macro="" textlink="Tables!BG2">
      <xdr:nvSpPr>
        <xdr:cNvPr id="106" name="TextBox 105">
          <a:extLst>
            <a:ext uri="{FF2B5EF4-FFF2-40B4-BE49-F238E27FC236}">
              <a16:creationId xmlns:a16="http://schemas.microsoft.com/office/drawing/2014/main" id="{FECAADE6-CCD2-01AC-B63B-1D0D4FFDB129}"/>
            </a:ext>
          </a:extLst>
        </xdr:cNvPr>
        <xdr:cNvSpPr txBox="1"/>
      </xdr:nvSpPr>
      <xdr:spPr>
        <a:xfrm>
          <a:off x="8139652" y="4389754"/>
          <a:ext cx="804323" cy="78018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8D559F2D-865B-4395-9606-4997817AD424}" type="TxLink">
            <a:rPr lang="en-US" sz="1100" b="0" i="0" u="none" strike="noStrike">
              <a:solidFill>
                <a:srgbClr val="FFFF00"/>
              </a:solidFill>
              <a:effectLst>
                <a:glow rad="1905000">
                  <a:srgbClr val="FFFF00"/>
                </a:glow>
              </a:effectLst>
              <a:latin typeface="Avenir Next LT Pro"/>
            </a:rPr>
            <a:pPr algn="ctr"/>
            <a:t> </a:t>
          </a:fld>
          <a:endParaRPr lang="en-GB" sz="3200">
            <a:solidFill>
              <a:schemeClr val="bg1"/>
            </a:solidFill>
            <a:effectLst>
              <a:glow rad="1905000">
                <a:srgbClr val="FFFF00"/>
              </a:glow>
            </a:effectLst>
            <a:latin typeface="Avenir Next LT Pro" panose="020B0504020202020204" pitchFamily="34" charset="0"/>
          </a:endParaRPr>
        </a:p>
      </xdr:txBody>
    </xdr:sp>
    <xdr:clientData/>
  </xdr:twoCellAnchor>
  <xdr:twoCellAnchor editAs="absolute">
    <xdr:from>
      <xdr:col>9</xdr:col>
      <xdr:colOff>424402</xdr:colOff>
      <xdr:row>12</xdr:row>
      <xdr:rowOff>46354</xdr:rowOff>
    </xdr:from>
    <xdr:to>
      <xdr:col>10</xdr:col>
      <xdr:colOff>542925</xdr:colOff>
      <xdr:row>16</xdr:row>
      <xdr:rowOff>64539</xdr:rowOff>
    </xdr:to>
    <xdr:sp macro="" textlink="Tables!BG7">
      <xdr:nvSpPr>
        <xdr:cNvPr id="107" name="TextBox 106">
          <a:extLst>
            <a:ext uri="{FF2B5EF4-FFF2-40B4-BE49-F238E27FC236}">
              <a16:creationId xmlns:a16="http://schemas.microsoft.com/office/drawing/2014/main" id="{714F3B4A-5DF5-9AE9-2242-086B85144197}"/>
            </a:ext>
          </a:extLst>
        </xdr:cNvPr>
        <xdr:cNvSpPr txBox="1"/>
      </xdr:nvSpPr>
      <xdr:spPr>
        <a:xfrm>
          <a:off x="6596602" y="2332354"/>
          <a:ext cx="804323" cy="78018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2FA68ACA-C665-4870-BFCA-C9860C8955B6}" type="TxLink">
            <a:rPr lang="en-US" sz="1100" b="0" i="0" u="none" strike="noStrike">
              <a:solidFill>
                <a:srgbClr val="FFFF00"/>
              </a:solidFill>
              <a:effectLst>
                <a:glow rad="1905000">
                  <a:srgbClr val="FFFF00"/>
                </a:glow>
              </a:effectLst>
              <a:latin typeface="Avenir Next LT Pro"/>
            </a:rPr>
            <a:pPr algn="ctr"/>
            <a:t> </a:t>
          </a:fld>
          <a:endParaRPr lang="en-GB" sz="3200">
            <a:solidFill>
              <a:schemeClr val="bg1"/>
            </a:solidFill>
            <a:effectLst>
              <a:glow rad="1905000">
                <a:srgbClr val="FFFF00"/>
              </a:glow>
            </a:effectLst>
            <a:latin typeface="Avenir Next LT Pro" panose="020B0504020202020204" pitchFamily="34" charset="0"/>
          </a:endParaRPr>
        </a:p>
      </xdr:txBody>
    </xdr:sp>
    <xdr:clientData/>
  </xdr:twoCellAnchor>
  <xdr:twoCellAnchor editAs="absolute">
    <xdr:from>
      <xdr:col>9</xdr:col>
      <xdr:colOff>643477</xdr:colOff>
      <xdr:row>7</xdr:row>
      <xdr:rowOff>93979</xdr:rowOff>
    </xdr:from>
    <xdr:to>
      <xdr:col>11</xdr:col>
      <xdr:colOff>76200</xdr:colOff>
      <xdr:row>11</xdr:row>
      <xdr:rowOff>112164</xdr:rowOff>
    </xdr:to>
    <xdr:sp macro="" textlink="Tables!BG3">
      <xdr:nvSpPr>
        <xdr:cNvPr id="108" name="TextBox 107">
          <a:extLst>
            <a:ext uri="{FF2B5EF4-FFF2-40B4-BE49-F238E27FC236}">
              <a16:creationId xmlns:a16="http://schemas.microsoft.com/office/drawing/2014/main" id="{8F78C296-4798-14FD-1CD5-25D0B9CF64F3}"/>
            </a:ext>
          </a:extLst>
        </xdr:cNvPr>
        <xdr:cNvSpPr txBox="1"/>
      </xdr:nvSpPr>
      <xdr:spPr>
        <a:xfrm>
          <a:off x="6815677" y="1427479"/>
          <a:ext cx="804323" cy="78018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05B8134-1D3D-4228-AC5D-4CC7E0535B3D}" type="TxLink">
            <a:rPr lang="en-US" sz="1100" b="0" i="0" u="none" strike="noStrike">
              <a:solidFill>
                <a:srgbClr val="FFFF00"/>
              </a:solidFill>
              <a:effectLst>
                <a:glow rad="1905000">
                  <a:srgbClr val="FFFF00"/>
                </a:glow>
              </a:effectLst>
              <a:latin typeface="Avenir Next LT Pro"/>
            </a:rPr>
            <a:pPr algn="ctr"/>
            <a:t> </a:t>
          </a:fld>
          <a:endParaRPr lang="en-GB" sz="3200">
            <a:solidFill>
              <a:schemeClr val="bg1"/>
            </a:solidFill>
            <a:effectLst>
              <a:glow rad="1905000">
                <a:srgbClr val="FFFF00"/>
              </a:glow>
            </a:effectLst>
            <a:latin typeface="Avenir Next LT Pro" panose="020B0504020202020204" pitchFamily="34" charset="0"/>
          </a:endParaRPr>
        </a:p>
      </xdr:txBody>
    </xdr:sp>
    <xdr:clientData/>
  </xdr:twoCellAnchor>
  <xdr:twoCellAnchor editAs="absolute">
    <xdr:from>
      <xdr:col>14</xdr:col>
      <xdr:colOff>672052</xdr:colOff>
      <xdr:row>8</xdr:row>
      <xdr:rowOff>132079</xdr:rowOff>
    </xdr:from>
    <xdr:to>
      <xdr:col>16</xdr:col>
      <xdr:colOff>104775</xdr:colOff>
      <xdr:row>12</xdr:row>
      <xdr:rowOff>150264</xdr:rowOff>
    </xdr:to>
    <xdr:sp macro="" textlink="Tables!BG6">
      <xdr:nvSpPr>
        <xdr:cNvPr id="110" name="TextBox 109">
          <a:extLst>
            <a:ext uri="{FF2B5EF4-FFF2-40B4-BE49-F238E27FC236}">
              <a16:creationId xmlns:a16="http://schemas.microsoft.com/office/drawing/2014/main" id="{AB1A2C36-A407-7D6C-6544-AC75BE573D9D}"/>
            </a:ext>
          </a:extLst>
        </xdr:cNvPr>
        <xdr:cNvSpPr txBox="1"/>
      </xdr:nvSpPr>
      <xdr:spPr>
        <a:xfrm>
          <a:off x="10273252" y="1656079"/>
          <a:ext cx="804323" cy="78018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524085E-6A7B-419B-AA7E-00CBD2EF34C7}" type="TxLink">
            <a:rPr lang="en-US" sz="1100" b="0" i="0" u="none" strike="noStrike">
              <a:solidFill>
                <a:srgbClr val="FFFF00"/>
              </a:solidFill>
              <a:effectLst>
                <a:glow rad="1905000">
                  <a:srgbClr val="FFFF00"/>
                </a:glow>
              </a:effectLst>
              <a:latin typeface="Avenir Next LT Pro"/>
            </a:rPr>
            <a:pPr algn="ctr"/>
            <a:t> </a:t>
          </a:fld>
          <a:endParaRPr lang="en-GB" sz="3200">
            <a:solidFill>
              <a:schemeClr val="bg1"/>
            </a:solidFill>
            <a:effectLst>
              <a:glow rad="1905000">
                <a:srgbClr val="FFFF00"/>
              </a:glow>
            </a:effectLst>
            <a:latin typeface="Avenir Next LT Pro" panose="020B0504020202020204" pitchFamily="34" charset="0"/>
          </a:endParaRPr>
        </a:p>
      </xdr:txBody>
    </xdr:sp>
    <xdr:clientData/>
  </xdr:twoCellAnchor>
  <xdr:twoCellAnchor editAs="absolute">
    <xdr:from>
      <xdr:col>19</xdr:col>
      <xdr:colOff>5302</xdr:colOff>
      <xdr:row>6</xdr:row>
      <xdr:rowOff>151129</xdr:rowOff>
    </xdr:from>
    <xdr:to>
      <xdr:col>20</xdr:col>
      <xdr:colOff>123825</xdr:colOff>
      <xdr:row>10</xdr:row>
      <xdr:rowOff>169314</xdr:rowOff>
    </xdr:to>
    <xdr:sp macro="" textlink="Tables!BG5">
      <xdr:nvSpPr>
        <xdr:cNvPr id="111" name="TextBox 110">
          <a:extLst>
            <a:ext uri="{FF2B5EF4-FFF2-40B4-BE49-F238E27FC236}">
              <a16:creationId xmlns:a16="http://schemas.microsoft.com/office/drawing/2014/main" id="{4455406E-3098-0AAF-2B07-DB18EBED4E3A}"/>
            </a:ext>
          </a:extLst>
        </xdr:cNvPr>
        <xdr:cNvSpPr txBox="1"/>
      </xdr:nvSpPr>
      <xdr:spPr>
        <a:xfrm>
          <a:off x="13035502" y="1294129"/>
          <a:ext cx="804323" cy="78018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693A4F70-19F0-45E6-92F1-E0B1F0168C20}" type="TxLink">
            <a:rPr lang="en-US" sz="1100" b="0" i="0" u="none" strike="noStrike">
              <a:solidFill>
                <a:srgbClr val="FFFF00"/>
              </a:solidFill>
              <a:effectLst>
                <a:glow rad="1905000">
                  <a:srgbClr val="FFFF00"/>
                </a:glow>
              </a:effectLst>
              <a:latin typeface="Avenir Next LT Pro"/>
            </a:rPr>
            <a:pPr algn="ctr"/>
            <a:t> </a:t>
          </a:fld>
          <a:endParaRPr lang="en-GB" sz="3200">
            <a:solidFill>
              <a:schemeClr val="bg1"/>
            </a:solidFill>
            <a:effectLst>
              <a:glow rad="1905000">
                <a:srgbClr val="FFFF00"/>
              </a:glow>
            </a:effectLst>
            <a:latin typeface="Avenir Next LT Pro" panose="020B0504020202020204" pitchFamily="34" charset="0"/>
          </a:endParaRPr>
        </a:p>
      </xdr:txBody>
    </xdr:sp>
    <xdr:clientData/>
  </xdr:twoCellAnchor>
  <xdr:twoCellAnchor editAs="absolute">
    <xdr:from>
      <xdr:col>8</xdr:col>
      <xdr:colOff>209550</xdr:colOff>
      <xdr:row>8</xdr:row>
      <xdr:rowOff>28576</xdr:rowOff>
    </xdr:from>
    <xdr:to>
      <xdr:col>15</xdr:col>
      <xdr:colOff>590550</xdr:colOff>
      <xdr:row>22</xdr:row>
      <xdr:rowOff>66676</xdr:rowOff>
    </xdr:to>
    <xdr:sp macro="" textlink="">
      <xdr:nvSpPr>
        <xdr:cNvPr id="112" name="Arc 111">
          <a:extLst>
            <a:ext uri="{FF2B5EF4-FFF2-40B4-BE49-F238E27FC236}">
              <a16:creationId xmlns:a16="http://schemas.microsoft.com/office/drawing/2014/main" id="{EDBF9CC8-B27B-4645-E08B-F93943AF3DD0}"/>
            </a:ext>
          </a:extLst>
        </xdr:cNvPr>
        <xdr:cNvSpPr/>
      </xdr:nvSpPr>
      <xdr:spPr>
        <a:xfrm rot="21010432">
          <a:off x="5695950" y="1552576"/>
          <a:ext cx="5181600" cy="2705100"/>
        </a:xfrm>
        <a:prstGeom prst="arc">
          <a:avLst>
            <a:gd name="adj1" fmla="val 14090119"/>
            <a:gd name="adj2" fmla="val 21072567"/>
          </a:avLst>
        </a:prstGeom>
        <a:noFill/>
        <a:ln>
          <a:gradFill>
            <a:gsLst>
              <a:gs pos="0">
                <a:srgbClr val="FF0000"/>
              </a:gs>
              <a:gs pos="100000">
                <a:srgbClr val="FFFF00"/>
              </a:gs>
            </a:gsLst>
            <a:lin ang="5400000" scaled="1"/>
          </a:gra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editAs="absolute">
    <xdr:from>
      <xdr:col>5</xdr:col>
      <xdr:colOff>180977</xdr:colOff>
      <xdr:row>13</xdr:row>
      <xdr:rowOff>9526</xdr:rowOff>
    </xdr:from>
    <xdr:to>
      <xdr:col>12</xdr:col>
      <xdr:colOff>561977</xdr:colOff>
      <xdr:row>27</xdr:row>
      <xdr:rowOff>47626</xdr:rowOff>
    </xdr:to>
    <xdr:sp macro="" textlink="">
      <xdr:nvSpPr>
        <xdr:cNvPr id="113" name="Arc 112">
          <a:extLst>
            <a:ext uri="{FF2B5EF4-FFF2-40B4-BE49-F238E27FC236}">
              <a16:creationId xmlns:a16="http://schemas.microsoft.com/office/drawing/2014/main" id="{D184A552-4725-8AFA-54A7-C5033663A3E3}"/>
            </a:ext>
          </a:extLst>
        </xdr:cNvPr>
        <xdr:cNvSpPr/>
      </xdr:nvSpPr>
      <xdr:spPr>
        <a:xfrm rot="1620784">
          <a:off x="3609977" y="2486026"/>
          <a:ext cx="5181600" cy="2705100"/>
        </a:xfrm>
        <a:prstGeom prst="arc">
          <a:avLst>
            <a:gd name="adj1" fmla="val 16663044"/>
            <a:gd name="adj2" fmla="val 21280935"/>
          </a:avLst>
        </a:prstGeom>
        <a:noFill/>
        <a:ln>
          <a:gradFill>
            <a:gsLst>
              <a:gs pos="0">
                <a:srgbClr val="FFFF00"/>
              </a:gs>
              <a:gs pos="56000">
                <a:srgbClr val="FF0000"/>
              </a:gs>
            </a:gsLst>
            <a:lin ang="5400000" scaled="1"/>
          </a:gra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editAs="absolute">
    <xdr:from>
      <xdr:col>11</xdr:col>
      <xdr:colOff>459547</xdr:colOff>
      <xdr:row>10</xdr:row>
      <xdr:rowOff>97539</xdr:rowOff>
    </xdr:from>
    <xdr:to>
      <xdr:col>20</xdr:col>
      <xdr:colOff>675334</xdr:colOff>
      <xdr:row>24</xdr:row>
      <xdr:rowOff>135639</xdr:rowOff>
    </xdr:to>
    <xdr:sp macro="" textlink="">
      <xdr:nvSpPr>
        <xdr:cNvPr id="114" name="Arc 113">
          <a:extLst>
            <a:ext uri="{FF2B5EF4-FFF2-40B4-BE49-F238E27FC236}">
              <a16:creationId xmlns:a16="http://schemas.microsoft.com/office/drawing/2014/main" id="{EFF02358-1AA4-E512-F712-5C4288B8D786}"/>
            </a:ext>
          </a:extLst>
        </xdr:cNvPr>
        <xdr:cNvSpPr/>
      </xdr:nvSpPr>
      <xdr:spPr>
        <a:xfrm rot="20222119">
          <a:off x="8003347" y="2002539"/>
          <a:ext cx="6387987" cy="2705100"/>
        </a:xfrm>
        <a:prstGeom prst="arc">
          <a:avLst>
            <a:gd name="adj1" fmla="val 16236935"/>
            <a:gd name="adj2" fmla="val 20671923"/>
          </a:avLst>
        </a:prstGeom>
        <a:noFill/>
        <a:ln>
          <a:gradFill>
            <a:gsLst>
              <a:gs pos="0">
                <a:srgbClr val="FFFF00"/>
              </a:gs>
              <a:gs pos="54000">
                <a:srgbClr val="FF0000"/>
              </a:gs>
            </a:gsLst>
            <a:lin ang="5400000" scaled="1"/>
          </a:gra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editAs="absolute">
    <xdr:from>
      <xdr:col>11</xdr:col>
      <xdr:colOff>171450</xdr:colOff>
      <xdr:row>20</xdr:row>
      <xdr:rowOff>9526</xdr:rowOff>
    </xdr:from>
    <xdr:to>
      <xdr:col>13</xdr:col>
      <xdr:colOff>533400</xdr:colOff>
      <xdr:row>23</xdr:row>
      <xdr:rowOff>28575</xdr:rowOff>
    </xdr:to>
    <xdr:grpSp>
      <xdr:nvGrpSpPr>
        <xdr:cNvPr id="27" name="Group 26">
          <a:extLst>
            <a:ext uri="{FF2B5EF4-FFF2-40B4-BE49-F238E27FC236}">
              <a16:creationId xmlns:a16="http://schemas.microsoft.com/office/drawing/2014/main" id="{2EEF5D96-5CF0-6E0A-CA12-CE6595DA8634}"/>
            </a:ext>
          </a:extLst>
        </xdr:cNvPr>
        <xdr:cNvGrpSpPr/>
      </xdr:nvGrpSpPr>
      <xdr:grpSpPr>
        <a:xfrm>
          <a:off x="7715250" y="3819526"/>
          <a:ext cx="1733550" cy="590549"/>
          <a:chOff x="4991100" y="2200276"/>
          <a:chExt cx="1733550" cy="590549"/>
        </a:xfrm>
      </xdr:grpSpPr>
      <xdr:sp macro="" textlink="">
        <xdr:nvSpPr>
          <xdr:cNvPr id="28" name="Rectangle: Rounded Corners 27">
            <a:extLst>
              <a:ext uri="{FF2B5EF4-FFF2-40B4-BE49-F238E27FC236}">
                <a16:creationId xmlns:a16="http://schemas.microsoft.com/office/drawing/2014/main" id="{E1AB5A24-1461-3C8B-C7F5-B25DB94680D5}"/>
              </a:ext>
            </a:extLst>
          </xdr:cNvPr>
          <xdr:cNvSpPr/>
        </xdr:nvSpPr>
        <xdr:spPr>
          <a:xfrm>
            <a:off x="4991100" y="2238375"/>
            <a:ext cx="1733550" cy="552450"/>
          </a:xfrm>
          <a:prstGeom prst="roundRect">
            <a:avLst/>
          </a:prstGeom>
          <a:solidFill>
            <a:srgbClr val="070E0A"/>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9" name="Rectangle: Rounded Corners 28">
            <a:extLst>
              <a:ext uri="{FF2B5EF4-FFF2-40B4-BE49-F238E27FC236}">
                <a16:creationId xmlns:a16="http://schemas.microsoft.com/office/drawing/2014/main" id="{04239C25-325A-8C17-A0B1-A65D68789411}"/>
              </a:ext>
            </a:extLst>
          </xdr:cNvPr>
          <xdr:cNvSpPr/>
        </xdr:nvSpPr>
        <xdr:spPr>
          <a:xfrm>
            <a:off x="5086350" y="2328863"/>
            <a:ext cx="360000" cy="360000"/>
          </a:xfrm>
          <a:prstGeom prst="roundRect">
            <a:avLst/>
          </a:prstGeom>
          <a:solidFill>
            <a:srgbClr val="CC0E6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pic>
        <xdr:nvPicPr>
          <xdr:cNvPr id="30" name="Graphic 29" descr="Building outline">
            <a:extLst>
              <a:ext uri="{FF2B5EF4-FFF2-40B4-BE49-F238E27FC236}">
                <a16:creationId xmlns:a16="http://schemas.microsoft.com/office/drawing/2014/main" id="{FB2514F2-BF3E-F1DC-77D9-CA7F67041253}"/>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109189" y="2351702"/>
            <a:ext cx="314323" cy="314323"/>
          </a:xfrm>
          <a:prstGeom prst="rect">
            <a:avLst/>
          </a:prstGeom>
        </xdr:spPr>
      </xdr:pic>
      <xdr:sp macro="" textlink="Tables!BC2">
        <xdr:nvSpPr>
          <xdr:cNvPr id="31" name="TextBox 30">
            <a:extLst>
              <a:ext uri="{FF2B5EF4-FFF2-40B4-BE49-F238E27FC236}">
                <a16:creationId xmlns:a16="http://schemas.microsoft.com/office/drawing/2014/main" id="{9FA2AE3B-D383-CBA9-A332-6A3DCE8A4657}"/>
              </a:ext>
            </a:extLst>
          </xdr:cNvPr>
          <xdr:cNvSpPr txBox="1"/>
        </xdr:nvSpPr>
        <xdr:spPr>
          <a:xfrm>
            <a:off x="5505450" y="2200276"/>
            <a:ext cx="10001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059C12C8-71C4-4896-ADC4-36C1EA66FCE4}" type="TxLink">
              <a:rPr lang="en-US" sz="1100" b="0" i="0" u="none" strike="noStrike">
                <a:solidFill>
                  <a:schemeClr val="bg1"/>
                </a:solidFill>
                <a:latin typeface="Avenir Next LT Pro"/>
                <a:cs typeface="Calibri"/>
              </a:rPr>
              <a:pPr algn="l"/>
              <a:t>Brazil</a:t>
            </a:fld>
            <a:endParaRPr lang="en-GB" sz="6600">
              <a:solidFill>
                <a:schemeClr val="bg1"/>
              </a:solidFill>
              <a:latin typeface="Avenir Next LT Pro" panose="020B0504020202020204" pitchFamily="34" charset="0"/>
            </a:endParaRPr>
          </a:p>
        </xdr:txBody>
      </xdr:sp>
      <xdr:sp macro="" textlink="Tables!BE2">
        <xdr:nvSpPr>
          <xdr:cNvPr id="32" name="TextBox 31">
            <a:extLst>
              <a:ext uri="{FF2B5EF4-FFF2-40B4-BE49-F238E27FC236}">
                <a16:creationId xmlns:a16="http://schemas.microsoft.com/office/drawing/2014/main" id="{417C3F76-25FB-60CC-A575-0A1BF4F2D9E9}"/>
              </a:ext>
            </a:extLst>
          </xdr:cNvPr>
          <xdr:cNvSpPr txBox="1"/>
        </xdr:nvSpPr>
        <xdr:spPr>
          <a:xfrm>
            <a:off x="5438775" y="2447925"/>
            <a:ext cx="1276350" cy="3428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7225BA5C-92CA-4AC1-B254-A1C01BAF03E6}" type="TxLink">
              <a:rPr lang="en-US" sz="1600" b="0" i="0" u="none" strike="noStrike">
                <a:solidFill>
                  <a:schemeClr val="bg1"/>
                </a:solidFill>
                <a:latin typeface="Avenir Next LT Pro"/>
                <a:cs typeface="Calibri"/>
              </a:rPr>
              <a:pPr algn="l"/>
              <a:t> $126,472 </a:t>
            </a:fld>
            <a:endParaRPr lang="en-GB" sz="16600">
              <a:solidFill>
                <a:schemeClr val="bg1"/>
              </a:solidFill>
              <a:latin typeface="Avenir Next LT Pro" panose="020B0504020202020204" pitchFamily="34" charset="0"/>
            </a:endParaRPr>
          </a:p>
        </xdr:txBody>
      </xdr:sp>
    </xdr:grpSp>
    <xdr:clientData/>
  </xdr:twoCellAnchor>
  <xdr:twoCellAnchor editAs="absolute">
    <xdr:from>
      <xdr:col>13</xdr:col>
      <xdr:colOff>371475</xdr:colOff>
      <xdr:row>6</xdr:row>
      <xdr:rowOff>19051</xdr:rowOff>
    </xdr:from>
    <xdr:to>
      <xdr:col>16</xdr:col>
      <xdr:colOff>47625</xdr:colOff>
      <xdr:row>9</xdr:row>
      <xdr:rowOff>38100</xdr:rowOff>
    </xdr:to>
    <xdr:grpSp>
      <xdr:nvGrpSpPr>
        <xdr:cNvPr id="45" name="Group 44">
          <a:extLst>
            <a:ext uri="{FF2B5EF4-FFF2-40B4-BE49-F238E27FC236}">
              <a16:creationId xmlns:a16="http://schemas.microsoft.com/office/drawing/2014/main" id="{D5CFCE53-9BA0-F30D-93AE-39F257E25290}"/>
            </a:ext>
          </a:extLst>
        </xdr:cNvPr>
        <xdr:cNvGrpSpPr/>
      </xdr:nvGrpSpPr>
      <xdr:grpSpPr>
        <a:xfrm>
          <a:off x="9286875" y="1162051"/>
          <a:ext cx="1733550" cy="590549"/>
          <a:chOff x="4991100" y="2200276"/>
          <a:chExt cx="1733550" cy="590549"/>
        </a:xfrm>
      </xdr:grpSpPr>
      <xdr:sp macro="" textlink="">
        <xdr:nvSpPr>
          <xdr:cNvPr id="46" name="Rectangle: Rounded Corners 45">
            <a:extLst>
              <a:ext uri="{FF2B5EF4-FFF2-40B4-BE49-F238E27FC236}">
                <a16:creationId xmlns:a16="http://schemas.microsoft.com/office/drawing/2014/main" id="{6E9049D9-6334-67D1-DADC-5B9588F56EE6}"/>
              </a:ext>
            </a:extLst>
          </xdr:cNvPr>
          <xdr:cNvSpPr/>
        </xdr:nvSpPr>
        <xdr:spPr>
          <a:xfrm>
            <a:off x="4991100" y="2238375"/>
            <a:ext cx="1733550" cy="552450"/>
          </a:xfrm>
          <a:prstGeom prst="roundRect">
            <a:avLst/>
          </a:prstGeom>
          <a:solidFill>
            <a:srgbClr val="070E0A"/>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47" name="Rectangle: Rounded Corners 46">
            <a:extLst>
              <a:ext uri="{FF2B5EF4-FFF2-40B4-BE49-F238E27FC236}">
                <a16:creationId xmlns:a16="http://schemas.microsoft.com/office/drawing/2014/main" id="{A250BC65-99F9-AD2F-826B-A99F358BA118}"/>
              </a:ext>
            </a:extLst>
          </xdr:cNvPr>
          <xdr:cNvSpPr/>
        </xdr:nvSpPr>
        <xdr:spPr>
          <a:xfrm>
            <a:off x="5086350" y="2328863"/>
            <a:ext cx="360000" cy="360000"/>
          </a:xfrm>
          <a:prstGeom prst="roundRect">
            <a:avLst/>
          </a:prstGeom>
          <a:solidFill>
            <a:schemeClr val="accent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pic>
        <xdr:nvPicPr>
          <xdr:cNvPr id="48" name="Graphic 47" descr="Building outline">
            <a:extLst>
              <a:ext uri="{FF2B5EF4-FFF2-40B4-BE49-F238E27FC236}">
                <a16:creationId xmlns:a16="http://schemas.microsoft.com/office/drawing/2014/main" id="{B1C64514-C5B9-418C-8DDF-BBD7B394639F}"/>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109189" y="2351702"/>
            <a:ext cx="314323" cy="314323"/>
          </a:xfrm>
          <a:prstGeom prst="rect">
            <a:avLst/>
          </a:prstGeom>
        </xdr:spPr>
      </xdr:pic>
      <xdr:sp macro="" textlink="Tables!BC6">
        <xdr:nvSpPr>
          <xdr:cNvPr id="49" name="TextBox 48">
            <a:extLst>
              <a:ext uri="{FF2B5EF4-FFF2-40B4-BE49-F238E27FC236}">
                <a16:creationId xmlns:a16="http://schemas.microsoft.com/office/drawing/2014/main" id="{66418BFD-9EF3-FA37-CDF5-B2F04B05B3A7}"/>
              </a:ext>
            </a:extLst>
          </xdr:cNvPr>
          <xdr:cNvSpPr txBox="1"/>
        </xdr:nvSpPr>
        <xdr:spPr>
          <a:xfrm>
            <a:off x="5448300" y="2200276"/>
            <a:ext cx="12477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C2FD6D97-65D8-4508-8F46-FF7443751AE2}" type="TxLink">
              <a:rPr lang="en-US" sz="1100" b="0" i="0" u="none" strike="noStrike">
                <a:solidFill>
                  <a:schemeClr val="bg1"/>
                </a:solidFill>
                <a:latin typeface="Avenir Next LT Pro"/>
                <a:cs typeface="Calibri"/>
              </a:rPr>
              <a:pPr algn="l"/>
              <a:t>United Kingdom</a:t>
            </a:fld>
            <a:endParaRPr lang="en-GB" sz="6600">
              <a:solidFill>
                <a:schemeClr val="bg1"/>
              </a:solidFill>
              <a:latin typeface="Avenir Next LT Pro" panose="020B0504020202020204" pitchFamily="34" charset="0"/>
            </a:endParaRPr>
          </a:p>
        </xdr:txBody>
      </xdr:sp>
      <xdr:sp macro="" textlink="Tables!BE7">
        <xdr:nvSpPr>
          <xdr:cNvPr id="50" name="TextBox 49">
            <a:extLst>
              <a:ext uri="{FF2B5EF4-FFF2-40B4-BE49-F238E27FC236}">
                <a16:creationId xmlns:a16="http://schemas.microsoft.com/office/drawing/2014/main" id="{780559D9-8843-26D1-45D7-F8A92C2C7D34}"/>
              </a:ext>
            </a:extLst>
          </xdr:cNvPr>
          <xdr:cNvSpPr txBox="1"/>
        </xdr:nvSpPr>
        <xdr:spPr>
          <a:xfrm>
            <a:off x="5419725" y="2447925"/>
            <a:ext cx="1295400" cy="3428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F2A1A400-4582-4F75-AA9E-CAEB4E837AFE}" type="TxLink">
              <a:rPr lang="en-US" sz="1600" b="0" i="0" u="none" strike="noStrike">
                <a:solidFill>
                  <a:schemeClr val="bg1"/>
                </a:solidFill>
                <a:latin typeface="Avenir Next LT Pro"/>
                <a:cs typeface="Calibri"/>
              </a:rPr>
              <a:pPr algn="l"/>
              <a:t> $197,480 </a:t>
            </a:fld>
            <a:endParaRPr lang="en-GB" sz="8800">
              <a:solidFill>
                <a:schemeClr val="bg1"/>
              </a:solidFill>
              <a:latin typeface="Avenir Next LT Pro" panose="020B0504020202020204" pitchFamily="34" charset="0"/>
            </a:endParaRPr>
          </a:p>
        </xdr:txBody>
      </xdr:sp>
    </xdr:grpSp>
    <xdr:clientData/>
  </xdr:twoCellAnchor>
  <xdr:twoCellAnchor editAs="absolute">
    <xdr:from>
      <xdr:col>10</xdr:col>
      <xdr:colOff>379969</xdr:colOff>
      <xdr:row>9</xdr:row>
      <xdr:rowOff>103636</xdr:rowOff>
    </xdr:from>
    <xdr:to>
      <xdr:col>18</xdr:col>
      <xdr:colOff>134775</xdr:colOff>
      <xdr:row>23</xdr:row>
      <xdr:rowOff>141736</xdr:rowOff>
    </xdr:to>
    <xdr:sp macro="" textlink="">
      <xdr:nvSpPr>
        <xdr:cNvPr id="115" name="Arc 114">
          <a:extLst>
            <a:ext uri="{FF2B5EF4-FFF2-40B4-BE49-F238E27FC236}">
              <a16:creationId xmlns:a16="http://schemas.microsoft.com/office/drawing/2014/main" id="{3FA070C1-55CE-E25B-6186-DE69B6D5F27F}"/>
            </a:ext>
          </a:extLst>
        </xdr:cNvPr>
        <xdr:cNvSpPr/>
      </xdr:nvSpPr>
      <xdr:spPr>
        <a:xfrm rot="2153432">
          <a:off x="7237969" y="1818136"/>
          <a:ext cx="5241206" cy="2705100"/>
        </a:xfrm>
        <a:prstGeom prst="arc">
          <a:avLst>
            <a:gd name="adj1" fmla="val 16236935"/>
            <a:gd name="adj2" fmla="val 19756307"/>
          </a:avLst>
        </a:prstGeom>
        <a:noFill/>
        <a:ln>
          <a:gradFill>
            <a:gsLst>
              <a:gs pos="0">
                <a:srgbClr val="FFFF00"/>
              </a:gs>
              <a:gs pos="26000">
                <a:srgbClr val="FF0000"/>
              </a:gs>
            </a:gsLst>
            <a:lin ang="5400000" scaled="1"/>
          </a:gra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editAs="absolute">
    <xdr:from>
      <xdr:col>16</xdr:col>
      <xdr:colOff>114300</xdr:colOff>
      <xdr:row>12</xdr:row>
      <xdr:rowOff>133351</xdr:rowOff>
    </xdr:from>
    <xdr:to>
      <xdr:col>18</xdr:col>
      <xdr:colOff>476250</xdr:colOff>
      <xdr:row>15</xdr:row>
      <xdr:rowOff>152400</xdr:rowOff>
    </xdr:to>
    <xdr:grpSp>
      <xdr:nvGrpSpPr>
        <xdr:cNvPr id="33" name="Group 32">
          <a:extLst>
            <a:ext uri="{FF2B5EF4-FFF2-40B4-BE49-F238E27FC236}">
              <a16:creationId xmlns:a16="http://schemas.microsoft.com/office/drawing/2014/main" id="{6385BFB3-CC2C-8C40-5615-B4AD134EF888}"/>
            </a:ext>
          </a:extLst>
        </xdr:cNvPr>
        <xdr:cNvGrpSpPr/>
      </xdr:nvGrpSpPr>
      <xdr:grpSpPr>
        <a:xfrm>
          <a:off x="11087100" y="2419351"/>
          <a:ext cx="1733550" cy="590549"/>
          <a:chOff x="4991100" y="2200276"/>
          <a:chExt cx="1733550" cy="590549"/>
        </a:xfrm>
      </xdr:grpSpPr>
      <xdr:sp macro="" textlink="">
        <xdr:nvSpPr>
          <xdr:cNvPr id="34" name="Rectangle: Rounded Corners 33">
            <a:extLst>
              <a:ext uri="{FF2B5EF4-FFF2-40B4-BE49-F238E27FC236}">
                <a16:creationId xmlns:a16="http://schemas.microsoft.com/office/drawing/2014/main" id="{90F2560B-0E8C-9A47-BFF7-6757E0903D38}"/>
              </a:ext>
            </a:extLst>
          </xdr:cNvPr>
          <xdr:cNvSpPr/>
        </xdr:nvSpPr>
        <xdr:spPr>
          <a:xfrm>
            <a:off x="4991100" y="2238375"/>
            <a:ext cx="1733550" cy="552450"/>
          </a:xfrm>
          <a:prstGeom prst="roundRect">
            <a:avLst/>
          </a:prstGeom>
          <a:solidFill>
            <a:srgbClr val="070E0A"/>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35" name="Rectangle: Rounded Corners 34">
            <a:extLst>
              <a:ext uri="{FF2B5EF4-FFF2-40B4-BE49-F238E27FC236}">
                <a16:creationId xmlns:a16="http://schemas.microsoft.com/office/drawing/2014/main" id="{81AB09FD-0429-BEE2-6E6F-DD628C13C5A0}"/>
              </a:ext>
            </a:extLst>
          </xdr:cNvPr>
          <xdr:cNvSpPr/>
        </xdr:nvSpPr>
        <xdr:spPr>
          <a:xfrm>
            <a:off x="5086350" y="2328863"/>
            <a:ext cx="360000" cy="360000"/>
          </a:xfrm>
          <a:prstGeom prst="roundRect">
            <a:avLst/>
          </a:prstGeom>
          <a:solidFill>
            <a:schemeClr val="accent2">
              <a:lumMod val="7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pic>
        <xdr:nvPicPr>
          <xdr:cNvPr id="36" name="Graphic 35" descr="Building outline">
            <a:extLst>
              <a:ext uri="{FF2B5EF4-FFF2-40B4-BE49-F238E27FC236}">
                <a16:creationId xmlns:a16="http://schemas.microsoft.com/office/drawing/2014/main" id="{5FBDB553-6968-4BC0-C302-C0A7F16B64D5}"/>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109189" y="2351702"/>
            <a:ext cx="314323" cy="314323"/>
          </a:xfrm>
          <a:prstGeom prst="rect">
            <a:avLst/>
          </a:prstGeom>
        </xdr:spPr>
      </xdr:pic>
      <xdr:sp macro="" textlink="Tables!BC4">
        <xdr:nvSpPr>
          <xdr:cNvPr id="37" name="TextBox 36">
            <a:extLst>
              <a:ext uri="{FF2B5EF4-FFF2-40B4-BE49-F238E27FC236}">
                <a16:creationId xmlns:a16="http://schemas.microsoft.com/office/drawing/2014/main" id="{B3F22D81-CFCA-84E0-DE81-F4838A6BC181}"/>
              </a:ext>
            </a:extLst>
          </xdr:cNvPr>
          <xdr:cNvSpPr txBox="1"/>
        </xdr:nvSpPr>
        <xdr:spPr>
          <a:xfrm>
            <a:off x="5505450" y="2200276"/>
            <a:ext cx="10001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FB8C8DC1-CC9A-4A43-9F57-55108979BEF9}" type="TxLink">
              <a:rPr lang="en-US" sz="1100" b="0" i="0" u="none" strike="noStrike">
                <a:solidFill>
                  <a:schemeClr val="bg1"/>
                </a:solidFill>
                <a:latin typeface="Avenir Next LT Pro"/>
                <a:cs typeface="Calibri"/>
              </a:rPr>
              <a:pPr algn="l"/>
              <a:t>Egypt</a:t>
            </a:fld>
            <a:endParaRPr lang="en-GB" sz="4400">
              <a:solidFill>
                <a:schemeClr val="bg1"/>
              </a:solidFill>
              <a:latin typeface="Avenir Next LT Pro" panose="020B0504020202020204" pitchFamily="34" charset="0"/>
            </a:endParaRPr>
          </a:p>
        </xdr:txBody>
      </xdr:sp>
      <xdr:sp macro="" textlink="Tables!BE4">
        <xdr:nvSpPr>
          <xdr:cNvPr id="38" name="TextBox 37">
            <a:extLst>
              <a:ext uri="{FF2B5EF4-FFF2-40B4-BE49-F238E27FC236}">
                <a16:creationId xmlns:a16="http://schemas.microsoft.com/office/drawing/2014/main" id="{7E737FBA-8C07-713E-8BA9-1A6981D5EC3F}"/>
              </a:ext>
            </a:extLst>
          </xdr:cNvPr>
          <xdr:cNvSpPr txBox="1"/>
        </xdr:nvSpPr>
        <xdr:spPr>
          <a:xfrm>
            <a:off x="5438775" y="2447925"/>
            <a:ext cx="1276350" cy="3428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49357A9C-7ED7-411E-846F-71AF8DDEF4EC}" type="TxLink">
              <a:rPr lang="en-US" sz="1600" b="0" i="0" u="none" strike="noStrike">
                <a:solidFill>
                  <a:schemeClr val="bg1"/>
                </a:solidFill>
                <a:latin typeface="Avenir Next LT Pro"/>
                <a:cs typeface="Calibri"/>
              </a:rPr>
              <a:pPr algn="l"/>
              <a:t> $364,236 </a:t>
            </a:fld>
            <a:endParaRPr lang="en-GB" sz="13800">
              <a:solidFill>
                <a:schemeClr val="bg1"/>
              </a:solidFill>
              <a:latin typeface="Avenir Next LT Pro" panose="020B0504020202020204" pitchFamily="34" charset="0"/>
            </a:endParaRPr>
          </a:p>
        </xdr:txBody>
      </xdr:sp>
    </xdr:grpSp>
    <xdr:clientData/>
  </xdr:twoCellAnchor>
  <xdr:twoCellAnchor editAs="absolute">
    <xdr:from>
      <xdr:col>7</xdr:col>
      <xdr:colOff>361777</xdr:colOff>
      <xdr:row>12</xdr:row>
      <xdr:rowOff>28174</xdr:rowOff>
    </xdr:from>
    <xdr:to>
      <xdr:col>16</xdr:col>
      <xdr:colOff>222461</xdr:colOff>
      <xdr:row>23</xdr:row>
      <xdr:rowOff>76918</xdr:rowOff>
    </xdr:to>
    <xdr:sp macro="" textlink="">
      <xdr:nvSpPr>
        <xdr:cNvPr id="116" name="Arc 115">
          <a:extLst>
            <a:ext uri="{FF2B5EF4-FFF2-40B4-BE49-F238E27FC236}">
              <a16:creationId xmlns:a16="http://schemas.microsoft.com/office/drawing/2014/main" id="{28EA5787-5BB5-B456-A522-4D7AE6CD45A6}"/>
            </a:ext>
          </a:extLst>
        </xdr:cNvPr>
        <xdr:cNvSpPr/>
      </xdr:nvSpPr>
      <xdr:spPr>
        <a:xfrm rot="20476034">
          <a:off x="5162377" y="2314174"/>
          <a:ext cx="6032884" cy="2144244"/>
        </a:xfrm>
        <a:prstGeom prst="arc">
          <a:avLst>
            <a:gd name="adj1" fmla="val 13668888"/>
            <a:gd name="adj2" fmla="val 21072567"/>
          </a:avLst>
        </a:prstGeom>
        <a:noFill/>
        <a:ln>
          <a:gradFill>
            <a:gsLst>
              <a:gs pos="0">
                <a:srgbClr val="FF0000"/>
              </a:gs>
              <a:gs pos="100000">
                <a:srgbClr val="FFFF00"/>
              </a:gs>
            </a:gsLst>
            <a:lin ang="5400000" scaled="1"/>
          </a:gra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editAs="absolute">
    <xdr:from>
      <xdr:col>18</xdr:col>
      <xdr:colOff>133350</xdr:colOff>
      <xdr:row>5</xdr:row>
      <xdr:rowOff>28576</xdr:rowOff>
    </xdr:from>
    <xdr:to>
      <xdr:col>20</xdr:col>
      <xdr:colOff>495300</xdr:colOff>
      <xdr:row>8</xdr:row>
      <xdr:rowOff>47625</xdr:rowOff>
    </xdr:to>
    <xdr:grpSp>
      <xdr:nvGrpSpPr>
        <xdr:cNvPr id="39" name="Group 38">
          <a:extLst>
            <a:ext uri="{FF2B5EF4-FFF2-40B4-BE49-F238E27FC236}">
              <a16:creationId xmlns:a16="http://schemas.microsoft.com/office/drawing/2014/main" id="{7996C33C-EF38-CBA9-7D3D-9EA35AC2051B}"/>
            </a:ext>
          </a:extLst>
        </xdr:cNvPr>
        <xdr:cNvGrpSpPr/>
      </xdr:nvGrpSpPr>
      <xdr:grpSpPr>
        <a:xfrm>
          <a:off x="12477750" y="981076"/>
          <a:ext cx="1733550" cy="590549"/>
          <a:chOff x="4991100" y="2200276"/>
          <a:chExt cx="1733550" cy="590549"/>
        </a:xfrm>
      </xdr:grpSpPr>
      <xdr:sp macro="" textlink="">
        <xdr:nvSpPr>
          <xdr:cNvPr id="40" name="Rectangle: Rounded Corners 39">
            <a:extLst>
              <a:ext uri="{FF2B5EF4-FFF2-40B4-BE49-F238E27FC236}">
                <a16:creationId xmlns:a16="http://schemas.microsoft.com/office/drawing/2014/main" id="{37A268C0-049A-10AD-C140-C751E42ACAD8}"/>
              </a:ext>
            </a:extLst>
          </xdr:cNvPr>
          <xdr:cNvSpPr/>
        </xdr:nvSpPr>
        <xdr:spPr>
          <a:xfrm>
            <a:off x="4991100" y="2238375"/>
            <a:ext cx="1733550" cy="552450"/>
          </a:xfrm>
          <a:prstGeom prst="roundRect">
            <a:avLst/>
          </a:prstGeom>
          <a:solidFill>
            <a:srgbClr val="070E0A"/>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41" name="Rectangle: Rounded Corners 40">
            <a:extLst>
              <a:ext uri="{FF2B5EF4-FFF2-40B4-BE49-F238E27FC236}">
                <a16:creationId xmlns:a16="http://schemas.microsoft.com/office/drawing/2014/main" id="{BFDAD7FA-B410-EF26-0EB6-92E278CEE17D}"/>
              </a:ext>
            </a:extLst>
          </xdr:cNvPr>
          <xdr:cNvSpPr/>
        </xdr:nvSpPr>
        <xdr:spPr>
          <a:xfrm>
            <a:off x="5086350" y="2309813"/>
            <a:ext cx="360000" cy="360000"/>
          </a:xfrm>
          <a:prstGeom prst="roundRect">
            <a:avLst/>
          </a:prstGeom>
          <a:solidFill>
            <a:srgbClr val="194AFE"/>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pic>
        <xdr:nvPicPr>
          <xdr:cNvPr id="42" name="Graphic 41" descr="Building outline">
            <a:extLst>
              <a:ext uri="{FF2B5EF4-FFF2-40B4-BE49-F238E27FC236}">
                <a16:creationId xmlns:a16="http://schemas.microsoft.com/office/drawing/2014/main" id="{39257590-2497-B877-1B7B-C7AE56398369}"/>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109189" y="2332652"/>
            <a:ext cx="314323" cy="314323"/>
          </a:xfrm>
          <a:prstGeom prst="rect">
            <a:avLst/>
          </a:prstGeom>
        </xdr:spPr>
      </xdr:pic>
      <xdr:sp macro="" textlink="Tables!BC5">
        <xdr:nvSpPr>
          <xdr:cNvPr id="43" name="TextBox 42">
            <a:extLst>
              <a:ext uri="{FF2B5EF4-FFF2-40B4-BE49-F238E27FC236}">
                <a16:creationId xmlns:a16="http://schemas.microsoft.com/office/drawing/2014/main" id="{CF16AECE-BAE1-6C2A-5183-488DF479A4A9}"/>
              </a:ext>
            </a:extLst>
          </xdr:cNvPr>
          <xdr:cNvSpPr txBox="1"/>
        </xdr:nvSpPr>
        <xdr:spPr>
          <a:xfrm>
            <a:off x="5505450" y="2200276"/>
            <a:ext cx="10001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6D83C996-9824-4609-9C77-5C2C28EC0413}" type="TxLink">
              <a:rPr lang="en-US" sz="1100" b="0" i="0" u="none" strike="noStrike">
                <a:solidFill>
                  <a:schemeClr val="bg1"/>
                </a:solidFill>
                <a:latin typeface="Avenir Next LT Pro"/>
                <a:cs typeface="Calibri"/>
              </a:rPr>
              <a:pPr algn="l"/>
              <a:t>Russia</a:t>
            </a:fld>
            <a:endParaRPr lang="en-GB" sz="6600">
              <a:solidFill>
                <a:schemeClr val="bg1"/>
              </a:solidFill>
              <a:latin typeface="Avenir Next LT Pro" panose="020B0504020202020204" pitchFamily="34" charset="0"/>
            </a:endParaRPr>
          </a:p>
        </xdr:txBody>
      </xdr:sp>
      <xdr:sp macro="" textlink="Tables!BE5">
        <xdr:nvSpPr>
          <xdr:cNvPr id="44" name="TextBox 43">
            <a:extLst>
              <a:ext uri="{FF2B5EF4-FFF2-40B4-BE49-F238E27FC236}">
                <a16:creationId xmlns:a16="http://schemas.microsoft.com/office/drawing/2014/main" id="{0E4A4FC7-1813-2D8F-72F0-A4E90CE190A0}"/>
              </a:ext>
            </a:extLst>
          </xdr:cNvPr>
          <xdr:cNvSpPr txBox="1"/>
        </xdr:nvSpPr>
        <xdr:spPr>
          <a:xfrm>
            <a:off x="5438775" y="2447925"/>
            <a:ext cx="1276350" cy="3428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34F71ED0-377A-4C05-91A0-C63487C9ECD9}" type="TxLink">
              <a:rPr lang="en-US" sz="1600" b="0" i="0" u="none" strike="noStrike">
                <a:solidFill>
                  <a:schemeClr val="bg1"/>
                </a:solidFill>
                <a:latin typeface="Avenir Next LT Pro"/>
                <a:cs typeface="Calibri"/>
              </a:rPr>
              <a:pPr algn="l"/>
              <a:t> $187,412 </a:t>
            </a:fld>
            <a:endParaRPr lang="en-GB" sz="16600">
              <a:solidFill>
                <a:schemeClr val="bg1"/>
              </a:solidFill>
              <a:latin typeface="Avenir Next LT Pro" panose="020B0504020202020204" pitchFamily="34" charset="0"/>
            </a:endParaRPr>
          </a:p>
        </xdr:txBody>
      </xdr:sp>
    </xdr:grpSp>
    <xdr:clientData/>
  </xdr:twoCellAnchor>
  <xdr:twoCellAnchor editAs="absolute">
    <xdr:from>
      <xdr:col>7</xdr:col>
      <xdr:colOff>200025</xdr:colOff>
      <xdr:row>11</xdr:row>
      <xdr:rowOff>1</xdr:rowOff>
    </xdr:from>
    <xdr:to>
      <xdr:col>9</xdr:col>
      <xdr:colOff>561975</xdr:colOff>
      <xdr:row>14</xdr:row>
      <xdr:rowOff>19050</xdr:rowOff>
    </xdr:to>
    <xdr:grpSp>
      <xdr:nvGrpSpPr>
        <xdr:cNvPr id="19" name="Group 18">
          <a:extLst>
            <a:ext uri="{FF2B5EF4-FFF2-40B4-BE49-F238E27FC236}">
              <a16:creationId xmlns:a16="http://schemas.microsoft.com/office/drawing/2014/main" id="{67858771-B06B-8027-51E9-79CBCC3C7305}"/>
            </a:ext>
          </a:extLst>
        </xdr:cNvPr>
        <xdr:cNvGrpSpPr/>
      </xdr:nvGrpSpPr>
      <xdr:grpSpPr>
        <a:xfrm>
          <a:off x="5000625" y="2095501"/>
          <a:ext cx="1733550" cy="590549"/>
          <a:chOff x="4991100" y="2200276"/>
          <a:chExt cx="1733550" cy="590549"/>
        </a:xfrm>
      </xdr:grpSpPr>
      <xdr:sp macro="" textlink="">
        <xdr:nvSpPr>
          <xdr:cNvPr id="20" name="Rectangle: Rounded Corners 19">
            <a:extLst>
              <a:ext uri="{FF2B5EF4-FFF2-40B4-BE49-F238E27FC236}">
                <a16:creationId xmlns:a16="http://schemas.microsoft.com/office/drawing/2014/main" id="{0EE1528F-A18D-85E7-DFA3-E5D4818AD6A7}"/>
              </a:ext>
            </a:extLst>
          </xdr:cNvPr>
          <xdr:cNvSpPr/>
        </xdr:nvSpPr>
        <xdr:spPr>
          <a:xfrm>
            <a:off x="4991100" y="2238375"/>
            <a:ext cx="1733550" cy="552450"/>
          </a:xfrm>
          <a:prstGeom prst="roundRect">
            <a:avLst/>
          </a:prstGeom>
          <a:solidFill>
            <a:srgbClr val="070E0A"/>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 name="Rectangle: Rounded Corners 20">
            <a:extLst>
              <a:ext uri="{FF2B5EF4-FFF2-40B4-BE49-F238E27FC236}">
                <a16:creationId xmlns:a16="http://schemas.microsoft.com/office/drawing/2014/main" id="{D7914E0B-10F4-E262-A9BC-51FA4EBCC232}"/>
              </a:ext>
            </a:extLst>
          </xdr:cNvPr>
          <xdr:cNvSpPr/>
        </xdr:nvSpPr>
        <xdr:spPr>
          <a:xfrm>
            <a:off x="5093007" y="2338388"/>
            <a:ext cx="360000" cy="360000"/>
          </a:xfrm>
          <a:prstGeom prst="roundRect">
            <a:avLst/>
          </a:prstGeom>
          <a:solidFill>
            <a:srgbClr val="46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pic>
        <xdr:nvPicPr>
          <xdr:cNvPr id="22" name="Graphic 21" descr="Building outline">
            <a:extLst>
              <a:ext uri="{FF2B5EF4-FFF2-40B4-BE49-F238E27FC236}">
                <a16:creationId xmlns:a16="http://schemas.microsoft.com/office/drawing/2014/main" id="{2871C1DF-6224-CB2E-1EDC-B0058FBF8DC9}"/>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115846" y="2361227"/>
            <a:ext cx="314323" cy="314323"/>
          </a:xfrm>
          <a:prstGeom prst="rect">
            <a:avLst/>
          </a:prstGeom>
        </xdr:spPr>
      </xdr:pic>
      <xdr:sp macro="" textlink="Tables!BC7">
        <xdr:nvSpPr>
          <xdr:cNvPr id="24" name="TextBox 23">
            <a:extLst>
              <a:ext uri="{FF2B5EF4-FFF2-40B4-BE49-F238E27FC236}">
                <a16:creationId xmlns:a16="http://schemas.microsoft.com/office/drawing/2014/main" id="{EFC6FC24-ED7D-06D2-2CBC-8C28A0D6E95D}"/>
              </a:ext>
            </a:extLst>
          </xdr:cNvPr>
          <xdr:cNvSpPr txBox="1"/>
        </xdr:nvSpPr>
        <xdr:spPr>
          <a:xfrm>
            <a:off x="5505450" y="2200276"/>
            <a:ext cx="10001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7CB4520F-C15E-4788-87D0-5CF1692BAD1C}" type="TxLink">
              <a:rPr lang="en-US" sz="1100" b="0" i="0" u="none" strike="noStrike">
                <a:solidFill>
                  <a:schemeClr val="bg1"/>
                </a:solidFill>
                <a:latin typeface="Avenir Next LT Pro"/>
                <a:cs typeface="Calibri"/>
              </a:rPr>
              <a:pPr algn="l"/>
              <a:t>USA</a:t>
            </a:fld>
            <a:endParaRPr lang="en-GB" sz="4400">
              <a:solidFill>
                <a:schemeClr val="bg1"/>
              </a:solidFill>
              <a:latin typeface="Avenir Next LT Pro" panose="020B0504020202020204" pitchFamily="34" charset="0"/>
            </a:endParaRPr>
          </a:p>
        </xdr:txBody>
      </xdr:sp>
      <xdr:sp macro="" textlink="Tables!BE7">
        <xdr:nvSpPr>
          <xdr:cNvPr id="26" name="TextBox 25">
            <a:extLst>
              <a:ext uri="{FF2B5EF4-FFF2-40B4-BE49-F238E27FC236}">
                <a16:creationId xmlns:a16="http://schemas.microsoft.com/office/drawing/2014/main" id="{8EE2AF9A-F211-ED11-7BDA-6A81A71D9274}"/>
              </a:ext>
            </a:extLst>
          </xdr:cNvPr>
          <xdr:cNvSpPr txBox="1"/>
        </xdr:nvSpPr>
        <xdr:spPr>
          <a:xfrm>
            <a:off x="5438775" y="2447925"/>
            <a:ext cx="1276350" cy="3428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F2A1A400-4582-4F75-AA9E-CAEB4E837AFE}" type="TxLink">
              <a:rPr lang="en-US" sz="1600" b="0" i="0" u="none" strike="noStrike">
                <a:solidFill>
                  <a:schemeClr val="bg1"/>
                </a:solidFill>
                <a:latin typeface="Avenir Next LT Pro"/>
                <a:cs typeface="Calibri"/>
              </a:rPr>
              <a:pPr algn="l"/>
              <a:t> $197,480 </a:t>
            </a:fld>
            <a:endParaRPr lang="en-GB" sz="8800">
              <a:solidFill>
                <a:schemeClr val="bg1"/>
              </a:solidFill>
              <a:latin typeface="Avenir Next LT Pro" panose="020B0504020202020204" pitchFamily="34" charset="0"/>
            </a:endParaRPr>
          </a:p>
        </xdr:txBody>
      </xdr:sp>
    </xdr:grpSp>
    <xdr:clientData/>
  </xdr:twoCellAnchor>
  <xdr:twoCellAnchor>
    <xdr:from>
      <xdr:col>0</xdr:col>
      <xdr:colOff>0</xdr:colOff>
      <xdr:row>21</xdr:row>
      <xdr:rowOff>161925</xdr:rowOff>
    </xdr:from>
    <xdr:to>
      <xdr:col>5</xdr:col>
      <xdr:colOff>190500</xdr:colOff>
      <xdr:row>38</xdr:row>
      <xdr:rowOff>128587</xdr:rowOff>
    </xdr:to>
    <xdr:grpSp>
      <xdr:nvGrpSpPr>
        <xdr:cNvPr id="14" name="Group 13">
          <a:extLst>
            <a:ext uri="{FF2B5EF4-FFF2-40B4-BE49-F238E27FC236}">
              <a16:creationId xmlns:a16="http://schemas.microsoft.com/office/drawing/2014/main" id="{60BCFA36-2F53-128D-B9DD-5BC162AE65E7}"/>
            </a:ext>
          </a:extLst>
        </xdr:cNvPr>
        <xdr:cNvGrpSpPr/>
      </xdr:nvGrpSpPr>
      <xdr:grpSpPr>
        <a:xfrm>
          <a:off x="0" y="4162425"/>
          <a:ext cx="3619500" cy="3205162"/>
          <a:chOff x="0" y="5257800"/>
          <a:chExt cx="3238500" cy="3205162"/>
        </a:xfrm>
      </xdr:grpSpPr>
      <xdr:graphicFrame macro="">
        <xdr:nvGraphicFramePr>
          <xdr:cNvPr id="9" name="Chart 8">
            <a:extLst>
              <a:ext uri="{FF2B5EF4-FFF2-40B4-BE49-F238E27FC236}">
                <a16:creationId xmlns:a16="http://schemas.microsoft.com/office/drawing/2014/main" id="{B2C13D6A-31AD-495F-A1B4-0025E28376A4}"/>
              </a:ext>
            </a:extLst>
          </xdr:cNvPr>
          <xdr:cNvGraphicFramePr>
            <a:graphicFrameLocks/>
          </xdr:cNvGraphicFramePr>
        </xdr:nvGraphicFramePr>
        <xdr:xfrm>
          <a:off x="0" y="5257800"/>
          <a:ext cx="3238500" cy="3205162"/>
        </xdr:xfrm>
        <a:graphic>
          <a:graphicData uri="http://schemas.openxmlformats.org/drawingml/2006/chart">
            <c:chart xmlns:c="http://schemas.openxmlformats.org/drawingml/2006/chart" xmlns:r="http://schemas.openxmlformats.org/officeDocument/2006/relationships" r:id="rId11"/>
          </a:graphicData>
        </a:graphic>
      </xdr:graphicFrame>
      <xdr:sp macro="" textlink="">
        <xdr:nvSpPr>
          <xdr:cNvPr id="10" name="TextBox 9">
            <a:extLst>
              <a:ext uri="{FF2B5EF4-FFF2-40B4-BE49-F238E27FC236}">
                <a16:creationId xmlns:a16="http://schemas.microsoft.com/office/drawing/2014/main" id="{85C72109-EE66-9876-8A79-AC54E84EFF89}"/>
              </a:ext>
            </a:extLst>
          </xdr:cNvPr>
          <xdr:cNvSpPr txBox="1"/>
        </xdr:nvSpPr>
        <xdr:spPr>
          <a:xfrm>
            <a:off x="985838" y="6953250"/>
            <a:ext cx="126682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a:solidFill>
                  <a:schemeClr val="bg1"/>
                </a:solidFill>
                <a:latin typeface="Avenir Next LT Pro" panose="020B0504020202020204" pitchFamily="34" charset="0"/>
              </a:rPr>
              <a:t>Sales Target Achievement</a:t>
            </a:r>
          </a:p>
        </xdr:txBody>
      </xdr:sp>
      <xdr:sp macro="" textlink="Tables!BO2">
        <xdr:nvSpPr>
          <xdr:cNvPr id="11" name="TextBox 10">
            <a:extLst>
              <a:ext uri="{FF2B5EF4-FFF2-40B4-BE49-F238E27FC236}">
                <a16:creationId xmlns:a16="http://schemas.microsoft.com/office/drawing/2014/main" id="{29715AB3-444C-2704-A0B5-BB47AE4DD935}"/>
              </a:ext>
            </a:extLst>
          </xdr:cNvPr>
          <xdr:cNvSpPr txBox="1"/>
        </xdr:nvSpPr>
        <xdr:spPr>
          <a:xfrm>
            <a:off x="892969" y="6362700"/>
            <a:ext cx="1452562"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413B43C0-AA73-4E32-8324-5EC5897D7BEA}" type="TxLink">
              <a:rPr lang="en-US" sz="4800" b="0" i="0" u="none" strike="noStrike">
                <a:solidFill>
                  <a:schemeClr val="bg1"/>
                </a:solidFill>
                <a:latin typeface="Avenir Next LT Pro" panose="020B0504020202020204" pitchFamily="34" charset="0"/>
                <a:cs typeface="Calibri"/>
              </a:rPr>
              <a:pPr algn="ctr"/>
              <a:t>66%</a:t>
            </a:fld>
            <a:endParaRPr lang="en-GB" sz="6000">
              <a:solidFill>
                <a:schemeClr val="bg1"/>
              </a:solidFill>
              <a:latin typeface="Avenir Next LT Pro" panose="020B0504020202020204" pitchFamily="34" charset="0"/>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editAs="absolute">
    <xdr:from>
      <xdr:col>5</xdr:col>
      <xdr:colOff>95250</xdr:colOff>
      <xdr:row>10</xdr:row>
      <xdr:rowOff>19050</xdr:rowOff>
    </xdr:from>
    <xdr:to>
      <xdr:col>8</xdr:col>
      <xdr:colOff>361952</xdr:colOff>
      <xdr:row>19</xdr:row>
      <xdr:rowOff>163830</xdr:rowOff>
    </xdr:to>
    <xdr:grpSp>
      <xdr:nvGrpSpPr>
        <xdr:cNvPr id="2" name="Group 1">
          <a:extLst>
            <a:ext uri="{FF2B5EF4-FFF2-40B4-BE49-F238E27FC236}">
              <a16:creationId xmlns:a16="http://schemas.microsoft.com/office/drawing/2014/main" id="{11861714-F8F4-44F0-960A-F9A58800B685}"/>
            </a:ext>
          </a:extLst>
        </xdr:cNvPr>
        <xdr:cNvGrpSpPr/>
      </xdr:nvGrpSpPr>
      <xdr:grpSpPr>
        <a:xfrm>
          <a:off x="5762625" y="1933575"/>
          <a:ext cx="2705102" cy="1859280"/>
          <a:chOff x="257174" y="5657850"/>
          <a:chExt cx="2705102" cy="1964055"/>
        </a:xfrm>
      </xdr:grpSpPr>
      <xdr:sp macro="" textlink="Tables!G2">
        <xdr:nvSpPr>
          <xdr:cNvPr id="3" name="TextBox 2">
            <a:extLst>
              <a:ext uri="{FF2B5EF4-FFF2-40B4-BE49-F238E27FC236}">
                <a16:creationId xmlns:a16="http://schemas.microsoft.com/office/drawing/2014/main" id="{3CBD4463-D3EB-C3F4-4487-3031AD3F9BB5}"/>
              </a:ext>
            </a:extLst>
          </xdr:cNvPr>
          <xdr:cNvSpPr txBox="1"/>
        </xdr:nvSpPr>
        <xdr:spPr>
          <a:xfrm>
            <a:off x="257174" y="5657850"/>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56B1D163-C3E9-41D2-A1E5-4A4A0EE0FFB4}" type="TxLink">
              <a:rPr lang="en-US" sz="1100" b="0" i="0" u="none" strike="noStrike" baseline="0">
                <a:solidFill>
                  <a:srgbClr val="460000"/>
                </a:solidFill>
                <a:latin typeface="Calibri"/>
                <a:ea typeface="+mn-ea"/>
                <a:cs typeface="Calibri"/>
              </a:rPr>
              <a:pPr algn="l"/>
              <a:t>Usage fees</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G3">
        <xdr:nvSpPr>
          <xdr:cNvPr id="4" name="TextBox 3">
            <a:extLst>
              <a:ext uri="{FF2B5EF4-FFF2-40B4-BE49-F238E27FC236}">
                <a16:creationId xmlns:a16="http://schemas.microsoft.com/office/drawing/2014/main" id="{4E4974DF-CFAF-5D27-3A7D-4056B1729631}"/>
              </a:ext>
            </a:extLst>
          </xdr:cNvPr>
          <xdr:cNvSpPr txBox="1"/>
        </xdr:nvSpPr>
        <xdr:spPr>
          <a:xfrm>
            <a:off x="257174" y="5993130"/>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49F3723F-ED1D-4F85-8C27-D5190D373D4E}" type="TxLink">
              <a:rPr lang="en-US" sz="1100" b="0" i="0" u="none" strike="noStrike" baseline="0">
                <a:solidFill>
                  <a:srgbClr val="460000"/>
                </a:solidFill>
                <a:latin typeface="Calibri"/>
                <a:ea typeface="+mn-ea"/>
                <a:cs typeface="Calibri"/>
              </a:rPr>
              <a:pPr algn="l"/>
              <a:t>Subscription</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G4">
        <xdr:nvSpPr>
          <xdr:cNvPr id="5" name="TextBox 4">
            <a:extLst>
              <a:ext uri="{FF2B5EF4-FFF2-40B4-BE49-F238E27FC236}">
                <a16:creationId xmlns:a16="http://schemas.microsoft.com/office/drawing/2014/main" id="{CF146B31-D205-1B2A-3905-85432FAE32AD}"/>
              </a:ext>
            </a:extLst>
          </xdr:cNvPr>
          <xdr:cNvSpPr txBox="1"/>
        </xdr:nvSpPr>
        <xdr:spPr>
          <a:xfrm>
            <a:off x="257174" y="6328410"/>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5976B64B-074D-4761-8CD8-746F9A5B145B}" type="TxLink">
              <a:rPr lang="en-US" sz="1100" b="0" i="0" u="none" strike="noStrike" baseline="0">
                <a:solidFill>
                  <a:srgbClr val="460000"/>
                </a:solidFill>
                <a:latin typeface="Calibri"/>
                <a:ea typeface="+mn-ea"/>
                <a:cs typeface="Calibri"/>
              </a:rPr>
              <a:pPr algn="l"/>
              <a:t>Rental</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G5">
        <xdr:nvSpPr>
          <xdr:cNvPr id="6" name="TextBox 5">
            <a:extLst>
              <a:ext uri="{FF2B5EF4-FFF2-40B4-BE49-F238E27FC236}">
                <a16:creationId xmlns:a16="http://schemas.microsoft.com/office/drawing/2014/main" id="{7A688701-BCB0-B01C-1731-A76B15F1CF39}"/>
              </a:ext>
            </a:extLst>
          </xdr:cNvPr>
          <xdr:cNvSpPr txBox="1"/>
        </xdr:nvSpPr>
        <xdr:spPr>
          <a:xfrm>
            <a:off x="257174" y="6663690"/>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3442EA12-8F5C-4387-AF78-B8379E3D9BE1}" type="TxLink">
              <a:rPr lang="en-US" sz="1100" b="0" i="0" u="none" strike="noStrike" baseline="0">
                <a:solidFill>
                  <a:srgbClr val="460000"/>
                </a:solidFill>
                <a:latin typeface="Calibri"/>
                <a:ea typeface="+mn-ea"/>
                <a:cs typeface="Calibri"/>
              </a:rPr>
              <a:pPr algn="l"/>
              <a:t>Licensing</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G6">
        <xdr:nvSpPr>
          <xdr:cNvPr id="7" name="TextBox 6">
            <a:extLst>
              <a:ext uri="{FF2B5EF4-FFF2-40B4-BE49-F238E27FC236}">
                <a16:creationId xmlns:a16="http://schemas.microsoft.com/office/drawing/2014/main" id="{92BE9A14-9C6E-49FE-675C-801787A65A09}"/>
              </a:ext>
            </a:extLst>
          </xdr:cNvPr>
          <xdr:cNvSpPr txBox="1"/>
        </xdr:nvSpPr>
        <xdr:spPr>
          <a:xfrm>
            <a:off x="257174" y="6998970"/>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97E902B2-2D27-4531-8CBF-946BE5B288A9}" type="TxLink">
              <a:rPr lang="en-US" sz="1100" b="0" i="0" u="none" strike="noStrike" baseline="0">
                <a:solidFill>
                  <a:srgbClr val="460000"/>
                </a:solidFill>
                <a:latin typeface="Calibri"/>
                <a:ea typeface="+mn-ea"/>
                <a:cs typeface="Calibri"/>
              </a:rPr>
              <a:pPr algn="l"/>
              <a:t>Asset sale</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G7">
        <xdr:nvSpPr>
          <xdr:cNvPr id="8" name="TextBox 7">
            <a:extLst>
              <a:ext uri="{FF2B5EF4-FFF2-40B4-BE49-F238E27FC236}">
                <a16:creationId xmlns:a16="http://schemas.microsoft.com/office/drawing/2014/main" id="{A72FACF8-129E-B9FF-CD1C-EA86251F0443}"/>
              </a:ext>
            </a:extLst>
          </xdr:cNvPr>
          <xdr:cNvSpPr txBox="1"/>
        </xdr:nvSpPr>
        <xdr:spPr>
          <a:xfrm>
            <a:off x="257174" y="7334250"/>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F540144D-077F-4841-997C-A92E81A23064}" type="TxLink">
              <a:rPr lang="en-US" sz="1100" b="0" i="0" u="none" strike="noStrike" baseline="0">
                <a:solidFill>
                  <a:srgbClr val="460000"/>
                </a:solidFill>
                <a:latin typeface="Calibri"/>
                <a:ea typeface="+mn-ea"/>
                <a:cs typeface="Calibri"/>
              </a:rPr>
              <a:pPr algn="l"/>
              <a:t>Advertising</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M2">
        <xdr:nvSpPr>
          <xdr:cNvPr id="9" name="TextBox 8">
            <a:extLst>
              <a:ext uri="{FF2B5EF4-FFF2-40B4-BE49-F238E27FC236}">
                <a16:creationId xmlns:a16="http://schemas.microsoft.com/office/drawing/2014/main" id="{19241973-9AD1-BFB5-D0BB-98AD79E634F8}"/>
              </a:ext>
            </a:extLst>
          </xdr:cNvPr>
          <xdr:cNvSpPr txBox="1"/>
        </xdr:nvSpPr>
        <xdr:spPr>
          <a:xfrm>
            <a:off x="1219200" y="5657850"/>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D4B5DE6B-E838-4BF7-BE27-7DF35AF106FC}" type="TxLink">
              <a:rPr lang="en-US" sz="1100" b="0" i="0" u="none" strike="noStrike" baseline="0">
                <a:solidFill>
                  <a:srgbClr val="460000"/>
                </a:solidFill>
                <a:latin typeface="Calibri"/>
                <a:ea typeface="+mn-ea"/>
                <a:cs typeface="Calibri"/>
              </a:rPr>
              <a:pPr algn="l"/>
              <a:t> 11,813 </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M3">
        <xdr:nvSpPr>
          <xdr:cNvPr id="10" name="TextBox 9">
            <a:extLst>
              <a:ext uri="{FF2B5EF4-FFF2-40B4-BE49-F238E27FC236}">
                <a16:creationId xmlns:a16="http://schemas.microsoft.com/office/drawing/2014/main" id="{E1DBBFCB-4097-7FA7-A4CF-2F6D5C525E9F}"/>
              </a:ext>
            </a:extLst>
          </xdr:cNvPr>
          <xdr:cNvSpPr txBox="1"/>
        </xdr:nvSpPr>
        <xdr:spPr>
          <a:xfrm>
            <a:off x="1219200" y="5993130"/>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07A580AF-7AC9-4B30-9E06-A445D8BFB973}" type="TxLink">
              <a:rPr lang="en-US" sz="1100" b="0" i="0" u="none" strike="noStrike" baseline="0">
                <a:solidFill>
                  <a:srgbClr val="460000"/>
                </a:solidFill>
                <a:latin typeface="Calibri"/>
                <a:ea typeface="+mn-ea"/>
                <a:cs typeface="Calibri"/>
              </a:rPr>
              <a:pPr algn="l"/>
              <a:t> 13,133 </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M4">
        <xdr:nvSpPr>
          <xdr:cNvPr id="11" name="TextBox 10">
            <a:extLst>
              <a:ext uri="{FF2B5EF4-FFF2-40B4-BE49-F238E27FC236}">
                <a16:creationId xmlns:a16="http://schemas.microsoft.com/office/drawing/2014/main" id="{B7B5F99B-6213-E15F-8B12-296E22444EFD}"/>
              </a:ext>
            </a:extLst>
          </xdr:cNvPr>
          <xdr:cNvSpPr txBox="1"/>
        </xdr:nvSpPr>
        <xdr:spPr>
          <a:xfrm>
            <a:off x="1219200" y="6328410"/>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B686E400-81AB-4502-9D63-5B8BFA031D82}" type="TxLink">
              <a:rPr lang="en-US" sz="1100" b="0" i="0" u="none" strike="noStrike" baseline="0">
                <a:solidFill>
                  <a:srgbClr val="460000"/>
                </a:solidFill>
                <a:latin typeface="Calibri"/>
                <a:ea typeface="+mn-ea"/>
                <a:cs typeface="Calibri"/>
              </a:rPr>
              <a:pPr algn="l"/>
              <a:t> 16,440 </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M5">
        <xdr:nvSpPr>
          <xdr:cNvPr id="12" name="TextBox 11">
            <a:extLst>
              <a:ext uri="{FF2B5EF4-FFF2-40B4-BE49-F238E27FC236}">
                <a16:creationId xmlns:a16="http://schemas.microsoft.com/office/drawing/2014/main" id="{69D30F02-0438-B0C3-2AC7-C3ED94988872}"/>
              </a:ext>
            </a:extLst>
          </xdr:cNvPr>
          <xdr:cNvSpPr txBox="1"/>
        </xdr:nvSpPr>
        <xdr:spPr>
          <a:xfrm>
            <a:off x="1219200" y="6663690"/>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758BD8DA-2A02-4717-A674-108BB3D7A1D9}" type="TxLink">
              <a:rPr lang="en-US" sz="1100" b="0" i="0" u="none" strike="noStrike" baseline="0">
                <a:solidFill>
                  <a:srgbClr val="460000"/>
                </a:solidFill>
                <a:latin typeface="Calibri"/>
                <a:ea typeface="+mn-ea"/>
                <a:cs typeface="Calibri"/>
              </a:rPr>
              <a:pPr algn="l"/>
              <a:t> 70,772 </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M6">
        <xdr:nvSpPr>
          <xdr:cNvPr id="13" name="TextBox 12">
            <a:extLst>
              <a:ext uri="{FF2B5EF4-FFF2-40B4-BE49-F238E27FC236}">
                <a16:creationId xmlns:a16="http://schemas.microsoft.com/office/drawing/2014/main" id="{5F050506-2FAB-D14D-8A06-E31022AF34FE}"/>
              </a:ext>
            </a:extLst>
          </xdr:cNvPr>
          <xdr:cNvSpPr txBox="1"/>
        </xdr:nvSpPr>
        <xdr:spPr>
          <a:xfrm>
            <a:off x="1219200" y="6998970"/>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236928D7-16A4-4CCE-875C-6279E41F09B8}" type="TxLink">
              <a:rPr lang="en-US" sz="1100" b="0" i="0" u="none" strike="noStrike" baseline="0">
                <a:solidFill>
                  <a:srgbClr val="460000"/>
                </a:solidFill>
                <a:latin typeface="Calibri"/>
                <a:ea typeface="+mn-ea"/>
                <a:cs typeface="Calibri"/>
              </a:rPr>
              <a:pPr algn="l"/>
              <a:t> 27 </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M7">
        <xdr:nvSpPr>
          <xdr:cNvPr id="14" name="TextBox 13">
            <a:extLst>
              <a:ext uri="{FF2B5EF4-FFF2-40B4-BE49-F238E27FC236}">
                <a16:creationId xmlns:a16="http://schemas.microsoft.com/office/drawing/2014/main" id="{9AFD046F-DE0A-F614-FCF3-A857E2F72C3B}"/>
              </a:ext>
            </a:extLst>
          </xdr:cNvPr>
          <xdr:cNvSpPr txBox="1"/>
        </xdr:nvSpPr>
        <xdr:spPr>
          <a:xfrm>
            <a:off x="1219200" y="7334250"/>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FEB28FE1-20FF-47F0-8047-49858D1772C1}" type="TxLink">
              <a:rPr lang="en-US" sz="1100" b="0" i="0" u="none" strike="noStrike" baseline="0">
                <a:solidFill>
                  <a:srgbClr val="460000"/>
                </a:solidFill>
                <a:latin typeface="Calibri"/>
                <a:ea typeface="+mn-ea"/>
                <a:cs typeface="Calibri"/>
              </a:rPr>
              <a:pPr algn="l"/>
              <a:t> 2,843 </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N2">
        <xdr:nvSpPr>
          <xdr:cNvPr id="15" name="TextBox 14">
            <a:extLst>
              <a:ext uri="{FF2B5EF4-FFF2-40B4-BE49-F238E27FC236}">
                <a16:creationId xmlns:a16="http://schemas.microsoft.com/office/drawing/2014/main" id="{9E72B276-123B-4DB5-3F33-0DAAB4A8B163}"/>
              </a:ext>
            </a:extLst>
          </xdr:cNvPr>
          <xdr:cNvSpPr txBox="1"/>
        </xdr:nvSpPr>
        <xdr:spPr>
          <a:xfrm>
            <a:off x="1847850" y="5659755"/>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E4CF4E60-1CF0-4119-8AA5-BC9CF0A3F976}" type="TxLink">
              <a:rPr lang="en-US" sz="1100" b="0" i="0" u="none" strike="noStrike" baseline="0">
                <a:solidFill>
                  <a:srgbClr val="460000"/>
                </a:solidFill>
                <a:latin typeface="Calibri"/>
                <a:ea typeface="+mn-ea"/>
                <a:cs typeface="Calibri"/>
              </a:rPr>
              <a:pPr algn="l"/>
              <a:t>10.3%</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N3">
        <xdr:nvSpPr>
          <xdr:cNvPr id="16" name="TextBox 15">
            <a:extLst>
              <a:ext uri="{FF2B5EF4-FFF2-40B4-BE49-F238E27FC236}">
                <a16:creationId xmlns:a16="http://schemas.microsoft.com/office/drawing/2014/main" id="{DAAD6331-AB06-8B87-7A3A-296A98282323}"/>
              </a:ext>
            </a:extLst>
          </xdr:cNvPr>
          <xdr:cNvSpPr txBox="1"/>
        </xdr:nvSpPr>
        <xdr:spPr>
          <a:xfrm>
            <a:off x="1847850" y="5995035"/>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97788F61-140F-4931-8723-C56E0D2B3250}" type="TxLink">
              <a:rPr lang="en-US" sz="1100" b="0" i="0" u="none" strike="noStrike" baseline="0">
                <a:solidFill>
                  <a:srgbClr val="460000"/>
                </a:solidFill>
                <a:latin typeface="Calibri"/>
                <a:ea typeface="+mn-ea"/>
                <a:cs typeface="Calibri"/>
              </a:rPr>
              <a:pPr algn="l"/>
              <a:t>11.4%</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N4">
        <xdr:nvSpPr>
          <xdr:cNvPr id="17" name="TextBox 16">
            <a:extLst>
              <a:ext uri="{FF2B5EF4-FFF2-40B4-BE49-F238E27FC236}">
                <a16:creationId xmlns:a16="http://schemas.microsoft.com/office/drawing/2014/main" id="{11E40227-3299-B660-76FD-DC0216AD660C}"/>
              </a:ext>
            </a:extLst>
          </xdr:cNvPr>
          <xdr:cNvSpPr txBox="1"/>
        </xdr:nvSpPr>
        <xdr:spPr>
          <a:xfrm>
            <a:off x="1847850" y="6330315"/>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9367F558-56E7-4144-A503-5208B1DEF643}" type="TxLink">
              <a:rPr lang="en-US" sz="1100" b="0" i="0" u="none" strike="noStrike" baseline="0">
                <a:solidFill>
                  <a:srgbClr val="460000"/>
                </a:solidFill>
                <a:latin typeface="Calibri"/>
                <a:ea typeface="+mn-ea"/>
                <a:cs typeface="Calibri"/>
              </a:rPr>
              <a:pPr algn="l"/>
              <a:t>14.3%</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N5">
        <xdr:nvSpPr>
          <xdr:cNvPr id="18" name="TextBox 17">
            <a:extLst>
              <a:ext uri="{FF2B5EF4-FFF2-40B4-BE49-F238E27FC236}">
                <a16:creationId xmlns:a16="http://schemas.microsoft.com/office/drawing/2014/main" id="{D4680841-7AD1-A4D8-6E03-8C2A7E4B4A9C}"/>
              </a:ext>
            </a:extLst>
          </xdr:cNvPr>
          <xdr:cNvSpPr txBox="1"/>
        </xdr:nvSpPr>
        <xdr:spPr>
          <a:xfrm>
            <a:off x="1847850" y="6665595"/>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472D0D9A-912A-4A38-AB5A-771C36C881BF}" type="TxLink">
              <a:rPr lang="en-US" sz="1100" b="0" i="0" u="none" strike="noStrike" baseline="0">
                <a:solidFill>
                  <a:srgbClr val="460000"/>
                </a:solidFill>
                <a:latin typeface="Calibri"/>
                <a:ea typeface="+mn-ea"/>
                <a:cs typeface="Calibri"/>
              </a:rPr>
              <a:pPr algn="l"/>
              <a:t>61.5%</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N6">
        <xdr:nvSpPr>
          <xdr:cNvPr id="19" name="TextBox 18">
            <a:extLst>
              <a:ext uri="{FF2B5EF4-FFF2-40B4-BE49-F238E27FC236}">
                <a16:creationId xmlns:a16="http://schemas.microsoft.com/office/drawing/2014/main" id="{391D0CC4-AF00-936D-3FD1-81DF0D8B9829}"/>
              </a:ext>
            </a:extLst>
          </xdr:cNvPr>
          <xdr:cNvSpPr txBox="1"/>
        </xdr:nvSpPr>
        <xdr:spPr>
          <a:xfrm>
            <a:off x="1847850" y="7000875"/>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B22CF53C-ECCA-4DE9-AA78-1FA8EC4FD43D}" type="TxLink">
              <a:rPr lang="en-US" sz="1100" b="0" i="0" u="none" strike="noStrike" baseline="0">
                <a:solidFill>
                  <a:srgbClr val="460000"/>
                </a:solidFill>
                <a:latin typeface="Calibri"/>
                <a:ea typeface="+mn-ea"/>
                <a:cs typeface="Calibri"/>
              </a:rPr>
              <a:pPr algn="l"/>
              <a:t>0.0%</a:t>
            </a:fld>
            <a:endParaRPr lang="en-GB" sz="2000" b="0" i="0" u="none" strike="noStrike" baseline="0">
              <a:solidFill>
                <a:srgbClr val="460000"/>
              </a:solidFill>
              <a:latin typeface="Verdana Pro" panose="020F0502020204030204" pitchFamily="34" charset="0"/>
              <a:ea typeface="+mn-ea"/>
              <a:cs typeface="+mn-cs"/>
            </a:endParaRPr>
          </a:p>
        </xdr:txBody>
      </xdr:sp>
      <xdr:sp macro="" textlink="Tables!N7">
        <xdr:nvSpPr>
          <xdr:cNvPr id="20" name="TextBox 19">
            <a:extLst>
              <a:ext uri="{FF2B5EF4-FFF2-40B4-BE49-F238E27FC236}">
                <a16:creationId xmlns:a16="http://schemas.microsoft.com/office/drawing/2014/main" id="{1AD622FD-A48B-0CBB-2356-6CEF8DFEB515}"/>
              </a:ext>
            </a:extLst>
          </xdr:cNvPr>
          <xdr:cNvSpPr txBox="1"/>
        </xdr:nvSpPr>
        <xdr:spPr>
          <a:xfrm>
            <a:off x="1847850" y="7336155"/>
            <a:ext cx="1114426"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85C5EFF3-164C-4EEB-A944-7DA01135B15F}" type="TxLink">
              <a:rPr lang="en-US" sz="1100" b="0" i="0" u="none" strike="noStrike" baseline="0">
                <a:solidFill>
                  <a:srgbClr val="460000"/>
                </a:solidFill>
                <a:latin typeface="Calibri"/>
                <a:ea typeface="+mn-ea"/>
                <a:cs typeface="Calibri"/>
              </a:rPr>
              <a:pPr algn="l"/>
              <a:t>2.5%</a:t>
            </a:fld>
            <a:endParaRPr lang="en-GB" sz="2000" b="0" i="0" u="none" strike="noStrike" baseline="0">
              <a:solidFill>
                <a:srgbClr val="460000"/>
              </a:solidFill>
              <a:latin typeface="Verdana Pro" panose="020F0502020204030204" pitchFamily="34" charset="0"/>
              <a:ea typeface="+mn-ea"/>
              <a:cs typeface="+mn-cs"/>
            </a:endParaRPr>
          </a:p>
        </xdr:txBody>
      </xdr:sp>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rge" refreshedDate="45161.516443865738" createdVersion="8" refreshedVersion="8" minRefreshableVersion="3" recordCount="30" xr:uid="{F6671556-79BA-4BAD-8F75-DBEB32DFBDB7}">
  <cacheSource type="worksheet">
    <worksheetSource name="Countries"/>
  </cacheSource>
  <cacheFields count="4">
    <cacheField name="Year" numFmtId="0">
      <sharedItems containsSemiMixedTypes="0" containsString="0" containsNumber="1" containsInteger="1" minValue="2020" maxValue="2024" count="5">
        <n v="2020"/>
        <n v="2021"/>
        <n v="2022"/>
        <n v="2023"/>
        <n v="2024"/>
      </sharedItems>
    </cacheField>
    <cacheField name="Country" numFmtId="0">
      <sharedItems count="6">
        <s v="Egypt"/>
        <s v="USA"/>
        <s v="Russia"/>
        <s v="United Kingdom"/>
        <s v="Brazil"/>
        <s v="Canada"/>
      </sharedItems>
    </cacheField>
    <cacheField name="Amount" numFmtId="0">
      <sharedItems containsSemiMixedTypes="0" containsString="0" containsNumber="1" containsInteger="1" minValue="62240" maxValue="387584"/>
    </cacheField>
    <cacheField name="Target" numFmtId="0">
      <sharedItems containsSemiMixedTypes="0" containsString="0" containsNumber="1" minValue="90151.200000000041" maxValue="700000"/>
    </cacheField>
  </cacheFields>
  <extLst>
    <ext xmlns:x14="http://schemas.microsoft.com/office/spreadsheetml/2009/9/main" uri="{725AE2AE-9491-48be-B2B4-4EB974FC3084}">
      <x14:pivotCacheDefinition pivotCacheId="1519845739"/>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rge" refreshedDate="45161.516444328707" createdVersion="8" refreshedVersion="8" minRefreshableVersion="3" recordCount="900" xr:uid="{3C2E8ADF-6DBF-4333-9AD1-3EF59F33ACAC}">
  <cacheSource type="worksheet">
    <worksheetSource name="Income"/>
  </cacheSource>
  <cacheFields count="9">
    <cacheField name="Year" numFmtId="0">
      <sharedItems containsSemiMixedTypes="0" containsString="0" containsNumber="1" containsInteger="1" minValue="2020" maxValue="2024" count="5">
        <n v="2020"/>
        <n v="2021"/>
        <n v="2022"/>
        <n v="2023"/>
        <n v="2024"/>
      </sharedItems>
    </cacheField>
    <cacheField name="Month" numFmtId="0">
      <sharedItems count="12">
        <s v="Jan"/>
        <s v="Feb"/>
        <s v="Mar"/>
        <s v="Apr"/>
        <s v="May"/>
        <s v="Jun"/>
        <s v="Jul"/>
        <s v="Aug"/>
        <s v="Sep"/>
        <s v="Oct"/>
        <s v="Nov"/>
        <s v="Dec"/>
      </sharedItems>
    </cacheField>
    <cacheField name="Income sources" numFmtId="0">
      <sharedItems count="7">
        <s v="Licensing"/>
        <s v="Rental"/>
        <s v="Subscription"/>
        <s v="Usage fees"/>
        <s v="Advertising"/>
        <s v="Asset sale"/>
        <s v="Renting" u="1"/>
      </sharedItems>
    </cacheField>
    <cacheField name="Income Breakdowns" numFmtId="0">
      <sharedItems count="23">
        <s v="Proprietary License"/>
        <s v="Floating License"/>
        <s v="Equipment"/>
        <s v="Standard"/>
        <s v="Renewal"/>
        <s v="Premium"/>
        <s v="New "/>
        <s v="Offices"/>
        <s v="Social Media"/>
        <s v="Online Ad"/>
        <s v="Website"/>
        <s v="Email"/>
        <s v="Real Estate"/>
        <s v="Asset sale"/>
        <s v="Television Ad"/>
        <s v="Equipments" u="1"/>
        <s v="Prime" u="1"/>
        <s v="Software Metered License" u="1"/>
        <s v="Google Ad" u="1"/>
        <s v="Youtube Channel" u="1"/>
        <s v="Lands" u="1"/>
        <s v="Facebook Page" u="1"/>
        <s v="Company Website" u="1"/>
      </sharedItems>
    </cacheField>
    <cacheField name="Counts" numFmtId="165">
      <sharedItems containsSemiMixedTypes="0" containsString="0" containsNumber="1" minValue="1" maxValue="10368.4"/>
    </cacheField>
    <cacheField name="Income" numFmtId="165">
      <sharedItems containsSemiMixedTypes="0" containsString="0" containsNumber="1" minValue="50" maxValue="22000"/>
    </cacheField>
    <cacheField name="Target Income" numFmtId="165">
      <sharedItems containsSemiMixedTypes="0" containsString="0" containsNumber="1" minValue="112" maxValue="12480"/>
    </cacheField>
    <cacheField name="Operating Profit" numFmtId="165">
      <sharedItems containsSemiMixedTypes="0" containsString="0" containsNumber="1" minValue="20" maxValue="11000"/>
    </cacheField>
    <cacheField name="Marketing Strategies" numFmtId="165">
      <sharedItems count="2">
        <s v="B2B"/>
        <s v="B2C"/>
      </sharedItems>
    </cacheField>
  </cacheFields>
  <extLst>
    <ext xmlns:x14="http://schemas.microsoft.com/office/spreadsheetml/2009/9/main" uri="{725AE2AE-9491-48be-B2B4-4EB974FC3084}">
      <x14:pivotCacheDefinition pivotCacheId="1666983530"/>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0">
  <r>
    <x v="0"/>
    <x v="0"/>
    <n v="364236"/>
    <n v="501558.1999999999"/>
  </r>
  <r>
    <x v="0"/>
    <x v="1"/>
    <n v="197480"/>
    <n v="360897.68000000005"/>
  </r>
  <r>
    <x v="0"/>
    <x v="2"/>
    <n v="187412"/>
    <n v="227490.12000000002"/>
  </r>
  <r>
    <x v="0"/>
    <x v="3"/>
    <n v="167840"/>
    <n v="281795.8000000001"/>
  </r>
  <r>
    <x v="0"/>
    <x v="4"/>
    <n v="126472"/>
    <n v="206264.59999999995"/>
  </r>
  <r>
    <x v="0"/>
    <x v="5"/>
    <n v="125960"/>
    <n v="202419.35999999975"/>
  </r>
  <r>
    <x v="1"/>
    <x v="0"/>
    <n v="342724"/>
    <n v="509978.03999999992"/>
  </r>
  <r>
    <x v="1"/>
    <x v="1"/>
    <n v="238460"/>
    <n v="280188.47999999992"/>
  </r>
  <r>
    <x v="1"/>
    <x v="2"/>
    <n v="231288"/>
    <n v="209586.52000000019"/>
  </r>
  <r>
    <x v="1"/>
    <x v="3"/>
    <n v="210228"/>
    <n v="273633.36"/>
  </r>
  <r>
    <x v="1"/>
    <x v="5"/>
    <n v="135984"/>
    <n v="204158.23999999973"/>
  </r>
  <r>
    <x v="1"/>
    <x v="4"/>
    <n v="128888"/>
    <n v="275347.0400000001"/>
  </r>
  <r>
    <x v="2"/>
    <x v="0"/>
    <n v="365892"/>
    <n v="524449.6399999999"/>
  </r>
  <r>
    <x v="2"/>
    <x v="2"/>
    <n v="188312"/>
    <n v="201424.08000000007"/>
  </r>
  <r>
    <x v="2"/>
    <x v="1"/>
    <n v="387584"/>
    <n v="700000"/>
  </r>
  <r>
    <x v="2"/>
    <x v="3"/>
    <n v="178572"/>
    <n v="255357.95999999996"/>
  </r>
  <r>
    <x v="2"/>
    <x v="4"/>
    <n v="127296"/>
    <n v="181256.00000000003"/>
  </r>
  <r>
    <x v="2"/>
    <x v="5"/>
    <n v="125136"/>
    <n v="199811.0399999998"/>
  </r>
  <r>
    <x v="3"/>
    <x v="0"/>
    <n v="204528"/>
    <n v="292475.04000000004"/>
  </r>
  <r>
    <x v="3"/>
    <x v="3"/>
    <n v="129304"/>
    <n v="184904.72"/>
  </r>
  <r>
    <x v="3"/>
    <x v="1"/>
    <n v="127904"/>
    <n v="182902.72000000003"/>
  </r>
  <r>
    <x v="3"/>
    <x v="2"/>
    <n v="219404"/>
    <n v="212626.8"/>
  </r>
  <r>
    <x v="3"/>
    <x v="5"/>
    <n v="73912"/>
    <n v="130072.80000000012"/>
  </r>
  <r>
    <x v="3"/>
    <x v="4"/>
    <n v="71992"/>
    <n v="104238.15999999999"/>
  </r>
  <r>
    <x v="4"/>
    <x v="0"/>
    <n v="190380"/>
    <n v="272243.39999999997"/>
  </r>
  <r>
    <x v="4"/>
    <x v="2"/>
    <n v="112620"/>
    <n v="107044.07999999994"/>
  </r>
  <r>
    <x v="4"/>
    <x v="1"/>
    <n v="109940"/>
    <n v="157214.20000000007"/>
  </r>
  <r>
    <x v="4"/>
    <x v="3"/>
    <n v="106948"/>
    <n v="152935.63999999998"/>
  </r>
  <r>
    <x v="4"/>
    <x v="5"/>
    <n v="62256"/>
    <n v="100660.56000000013"/>
  </r>
  <r>
    <x v="4"/>
    <x v="4"/>
    <n v="62240"/>
    <n v="90151.200000000041"/>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00">
  <r>
    <x v="0"/>
    <x v="0"/>
    <x v="0"/>
    <x v="0"/>
    <n v="3566"/>
    <n v="5492.76"/>
    <n v="5126.576"/>
    <n v="1098.5520000000001"/>
    <x v="0"/>
  </r>
  <r>
    <x v="0"/>
    <x v="0"/>
    <x v="0"/>
    <x v="1"/>
    <n v="2000"/>
    <n v="9600"/>
    <n v="8960"/>
    <n v="1920"/>
    <x v="0"/>
  </r>
  <r>
    <x v="0"/>
    <x v="0"/>
    <x v="1"/>
    <x v="2"/>
    <n v="1245"/>
    <n v="5492.6399999999994"/>
    <n v="5126.4639999999999"/>
    <n v="1098.528"/>
    <x v="0"/>
  </r>
  <r>
    <x v="0"/>
    <x v="0"/>
    <x v="2"/>
    <x v="3"/>
    <n v="644"/>
    <n v="6892.2"/>
    <n v="6432.72"/>
    <n v="1378.44"/>
    <x v="0"/>
  </r>
  <r>
    <x v="0"/>
    <x v="0"/>
    <x v="3"/>
    <x v="4"/>
    <n v="643"/>
    <n v="7700"/>
    <n v="7840"/>
    <n v="1540"/>
    <x v="0"/>
  </r>
  <r>
    <x v="0"/>
    <x v="0"/>
    <x v="2"/>
    <x v="5"/>
    <n v="400"/>
    <n v="5265.39"/>
    <n v="5128.0320000000002"/>
    <n v="1053.0780000000002"/>
    <x v="0"/>
  </r>
  <r>
    <x v="0"/>
    <x v="0"/>
    <x v="3"/>
    <x v="6"/>
    <n v="345"/>
    <n v="9016"/>
    <n v="7840"/>
    <n v="1803.2"/>
    <x v="0"/>
  </r>
  <r>
    <x v="0"/>
    <x v="0"/>
    <x v="1"/>
    <x v="7"/>
    <n v="122"/>
    <n v="2696.75"/>
    <n v="112"/>
    <n v="539.35"/>
    <x v="0"/>
  </r>
  <r>
    <x v="0"/>
    <x v="0"/>
    <x v="4"/>
    <x v="8"/>
    <n v="78"/>
    <n v="5492.6399999999994"/>
    <n v="5126.4639999999999"/>
    <n v="1098.528"/>
    <x v="0"/>
  </r>
  <r>
    <x v="0"/>
    <x v="0"/>
    <x v="4"/>
    <x v="9"/>
    <n v="76"/>
    <n v="5492.28"/>
    <n v="5126.1279999999997"/>
    <n v="1098.4559999999999"/>
    <x v="0"/>
  </r>
  <r>
    <x v="0"/>
    <x v="0"/>
    <x v="4"/>
    <x v="10"/>
    <n v="46"/>
    <n v="240"/>
    <n v="224"/>
    <n v="48"/>
    <x v="0"/>
  </r>
  <r>
    <x v="0"/>
    <x v="0"/>
    <x v="4"/>
    <x v="11"/>
    <n v="34"/>
    <n v="5492.16"/>
    <n v="5126.0160000000005"/>
    <n v="1098.432"/>
    <x v="0"/>
  </r>
  <r>
    <x v="0"/>
    <x v="0"/>
    <x v="1"/>
    <x v="12"/>
    <n v="7"/>
    <n v="3666.3"/>
    <n v="224"/>
    <n v="733.2600000000001"/>
    <x v="0"/>
  </r>
  <r>
    <x v="0"/>
    <x v="0"/>
    <x v="5"/>
    <x v="13"/>
    <n v="4"/>
    <n v="7260"/>
    <n v="7392"/>
    <n v="1452"/>
    <x v="0"/>
  </r>
  <r>
    <x v="0"/>
    <x v="0"/>
    <x v="4"/>
    <x v="14"/>
    <n v="3"/>
    <n v="5035.0300000000007"/>
    <n v="5126.576"/>
    <n v="1007.0060000000002"/>
    <x v="0"/>
  </r>
  <r>
    <x v="0"/>
    <x v="1"/>
    <x v="0"/>
    <x v="0"/>
    <n v="3566"/>
    <n v="5035.0300000000007"/>
    <n v="5126.576"/>
    <n v="1007.0060000000002"/>
    <x v="0"/>
  </r>
  <r>
    <x v="0"/>
    <x v="1"/>
    <x v="0"/>
    <x v="1"/>
    <n v="2498"/>
    <n v="8800"/>
    <n v="8960"/>
    <n v="1760"/>
    <x v="0"/>
  </r>
  <r>
    <x v="0"/>
    <x v="1"/>
    <x v="1"/>
    <x v="2"/>
    <n v="1200"/>
    <n v="5034.92"/>
    <n v="5126.4639999999999"/>
    <n v="1006.984"/>
    <x v="0"/>
  </r>
  <r>
    <x v="0"/>
    <x v="1"/>
    <x v="2"/>
    <x v="3"/>
    <n v="644"/>
    <n v="6317.85"/>
    <n v="6432.72"/>
    <n v="1263.5700000000002"/>
    <x v="0"/>
  </r>
  <r>
    <x v="0"/>
    <x v="1"/>
    <x v="3"/>
    <x v="4"/>
    <n v="643"/>
    <n v="7000"/>
    <n v="7840"/>
    <n v="1400"/>
    <x v="0"/>
  </r>
  <r>
    <x v="0"/>
    <x v="1"/>
    <x v="2"/>
    <x v="5"/>
    <n v="455"/>
    <n v="4578.6000000000004"/>
    <n v="5128.0320000000002"/>
    <n v="915.72000000000014"/>
    <x v="0"/>
  </r>
  <r>
    <x v="0"/>
    <x v="1"/>
    <x v="3"/>
    <x v="6"/>
    <n v="345"/>
    <n v="7000"/>
    <n v="7840"/>
    <n v="1400"/>
    <x v="0"/>
  </r>
  <r>
    <x v="0"/>
    <x v="1"/>
    <x v="1"/>
    <x v="7"/>
    <n v="122"/>
    <n v="100"/>
    <n v="112"/>
    <n v="20"/>
    <x v="0"/>
  </r>
  <r>
    <x v="0"/>
    <x v="1"/>
    <x v="4"/>
    <x v="8"/>
    <n v="78"/>
    <n v="4577.2"/>
    <n v="5126.4639999999999"/>
    <n v="915.44"/>
    <x v="0"/>
  </r>
  <r>
    <x v="0"/>
    <x v="1"/>
    <x v="4"/>
    <x v="9"/>
    <n v="76"/>
    <n v="4576.8999999999996"/>
    <n v="5126.1279999999997"/>
    <n v="915.38"/>
    <x v="0"/>
  </r>
  <r>
    <x v="0"/>
    <x v="1"/>
    <x v="4"/>
    <x v="10"/>
    <n v="46"/>
    <n v="200"/>
    <n v="224"/>
    <n v="40"/>
    <x v="0"/>
  </r>
  <r>
    <x v="0"/>
    <x v="1"/>
    <x v="4"/>
    <x v="11"/>
    <n v="34"/>
    <n v="4576.8"/>
    <n v="5126.0160000000005"/>
    <n v="915.36000000000013"/>
    <x v="0"/>
  </r>
  <r>
    <x v="0"/>
    <x v="1"/>
    <x v="1"/>
    <x v="12"/>
    <n v="7"/>
    <n v="200"/>
    <n v="224"/>
    <n v="40"/>
    <x v="0"/>
  </r>
  <r>
    <x v="0"/>
    <x v="1"/>
    <x v="4"/>
    <x v="14"/>
    <n v="3"/>
    <n v="4577.3"/>
    <n v="5126.576"/>
    <n v="915.46"/>
    <x v="0"/>
  </r>
  <r>
    <x v="0"/>
    <x v="1"/>
    <x v="5"/>
    <x v="13"/>
    <n v="2"/>
    <n v="6600"/>
    <n v="7392"/>
    <n v="1320"/>
    <x v="0"/>
  </r>
  <r>
    <x v="0"/>
    <x v="2"/>
    <x v="0"/>
    <x v="0"/>
    <n v="3566"/>
    <n v="4577.3"/>
    <n v="5126.576"/>
    <n v="915.46"/>
    <x v="0"/>
  </r>
  <r>
    <x v="0"/>
    <x v="2"/>
    <x v="0"/>
    <x v="1"/>
    <n v="2498"/>
    <n v="8000"/>
    <n v="8960"/>
    <n v="1600"/>
    <x v="0"/>
  </r>
  <r>
    <x v="0"/>
    <x v="2"/>
    <x v="1"/>
    <x v="2"/>
    <n v="1245"/>
    <n v="4577.2"/>
    <n v="5126.4639999999999"/>
    <n v="915.44"/>
    <x v="0"/>
  </r>
  <r>
    <x v="0"/>
    <x v="2"/>
    <x v="2"/>
    <x v="3"/>
    <n v="644"/>
    <n v="5743.5"/>
    <n v="6432.72"/>
    <n v="1148.7"/>
    <x v="0"/>
  </r>
  <r>
    <x v="0"/>
    <x v="2"/>
    <x v="3"/>
    <x v="4"/>
    <n v="643"/>
    <n v="7000"/>
    <n v="7840"/>
    <n v="1400"/>
    <x v="0"/>
  </r>
  <r>
    <x v="0"/>
    <x v="2"/>
    <x v="2"/>
    <x v="5"/>
    <n v="455"/>
    <n v="4578.6000000000004"/>
    <n v="5128.0320000000002"/>
    <n v="915.72000000000014"/>
    <x v="0"/>
  </r>
  <r>
    <x v="0"/>
    <x v="2"/>
    <x v="3"/>
    <x v="6"/>
    <n v="345"/>
    <n v="7000"/>
    <n v="7840"/>
    <n v="1400"/>
    <x v="0"/>
  </r>
  <r>
    <x v="0"/>
    <x v="2"/>
    <x v="1"/>
    <x v="7"/>
    <n v="122"/>
    <n v="100"/>
    <n v="112"/>
    <n v="20"/>
    <x v="0"/>
  </r>
  <r>
    <x v="0"/>
    <x v="2"/>
    <x v="4"/>
    <x v="8"/>
    <n v="78"/>
    <n v="4577.2"/>
    <n v="5126.4639999999999"/>
    <n v="915.44"/>
    <x v="0"/>
  </r>
  <r>
    <x v="0"/>
    <x v="2"/>
    <x v="4"/>
    <x v="9"/>
    <n v="76"/>
    <n v="4576.8999999999996"/>
    <n v="5126.1279999999997"/>
    <n v="915.38"/>
    <x v="0"/>
  </r>
  <r>
    <x v="0"/>
    <x v="2"/>
    <x v="4"/>
    <x v="10"/>
    <n v="40"/>
    <n v="200"/>
    <n v="224"/>
    <n v="40"/>
    <x v="0"/>
  </r>
  <r>
    <x v="0"/>
    <x v="2"/>
    <x v="4"/>
    <x v="11"/>
    <n v="34"/>
    <n v="4576.8"/>
    <n v="5126.0160000000005"/>
    <n v="915.36000000000013"/>
    <x v="1"/>
  </r>
  <r>
    <x v="0"/>
    <x v="2"/>
    <x v="1"/>
    <x v="12"/>
    <n v="7"/>
    <n v="200"/>
    <n v="224"/>
    <n v="40"/>
    <x v="1"/>
  </r>
  <r>
    <x v="0"/>
    <x v="2"/>
    <x v="4"/>
    <x v="14"/>
    <n v="3"/>
    <n v="3333"/>
    <n v="5126.576"/>
    <n v="666.6"/>
    <x v="1"/>
  </r>
  <r>
    <x v="0"/>
    <x v="2"/>
    <x v="5"/>
    <x v="13"/>
    <n v="2"/>
    <n v="6600"/>
    <n v="7392"/>
    <n v="1320"/>
    <x v="1"/>
  </r>
  <r>
    <x v="0"/>
    <x v="3"/>
    <x v="0"/>
    <x v="0"/>
    <n v="3566"/>
    <n v="4500"/>
    <n v="5126.576"/>
    <n v="915.46"/>
    <x v="1"/>
  </r>
  <r>
    <x v="0"/>
    <x v="3"/>
    <x v="0"/>
    <x v="1"/>
    <n v="2498"/>
    <n v="7500"/>
    <n v="8960"/>
    <n v="1600"/>
    <x v="1"/>
  </r>
  <r>
    <x v="0"/>
    <x v="3"/>
    <x v="1"/>
    <x v="2"/>
    <n v="1245"/>
    <n v="5101"/>
    <n v="5126.4639999999999"/>
    <n v="915.44"/>
    <x v="1"/>
  </r>
  <r>
    <x v="0"/>
    <x v="3"/>
    <x v="2"/>
    <x v="3"/>
    <n v="644"/>
    <n v="5740"/>
    <n v="6432.72"/>
    <n v="1148.7"/>
    <x v="1"/>
  </r>
  <r>
    <x v="0"/>
    <x v="3"/>
    <x v="3"/>
    <x v="4"/>
    <n v="643"/>
    <n v="7000"/>
    <n v="7840"/>
    <n v="1400"/>
    <x v="1"/>
  </r>
  <r>
    <x v="0"/>
    <x v="3"/>
    <x v="2"/>
    <x v="5"/>
    <n v="455"/>
    <n v="4578.6000000000004"/>
    <n v="5128.0320000000002"/>
    <n v="915.72000000000014"/>
    <x v="1"/>
  </r>
  <r>
    <x v="0"/>
    <x v="3"/>
    <x v="3"/>
    <x v="6"/>
    <n v="345"/>
    <n v="7000"/>
    <n v="7840"/>
    <n v="1400"/>
    <x v="1"/>
  </r>
  <r>
    <x v="0"/>
    <x v="3"/>
    <x v="1"/>
    <x v="7"/>
    <n v="122"/>
    <n v="100"/>
    <n v="112"/>
    <n v="20"/>
    <x v="1"/>
  </r>
  <r>
    <x v="0"/>
    <x v="3"/>
    <x v="4"/>
    <x v="8"/>
    <n v="70"/>
    <n v="4577.2"/>
    <n v="5126.4639999999999"/>
    <n v="915.44"/>
    <x v="1"/>
  </r>
  <r>
    <x v="0"/>
    <x v="3"/>
    <x v="4"/>
    <x v="9"/>
    <n v="76"/>
    <n v="4000"/>
    <n v="5126.1279999999997"/>
    <n v="915.38"/>
    <x v="1"/>
  </r>
  <r>
    <x v="0"/>
    <x v="3"/>
    <x v="4"/>
    <x v="10"/>
    <n v="46"/>
    <n v="200"/>
    <n v="224"/>
    <n v="40"/>
    <x v="1"/>
  </r>
  <r>
    <x v="0"/>
    <x v="3"/>
    <x v="4"/>
    <x v="11"/>
    <n v="34"/>
    <n v="4576.8"/>
    <n v="5126.0160000000005"/>
    <n v="915.36000000000013"/>
    <x v="1"/>
  </r>
  <r>
    <x v="0"/>
    <x v="3"/>
    <x v="1"/>
    <x v="12"/>
    <n v="7"/>
    <n v="210"/>
    <n v="224"/>
    <n v="40"/>
    <x v="1"/>
  </r>
  <r>
    <x v="0"/>
    <x v="3"/>
    <x v="4"/>
    <x v="14"/>
    <n v="3"/>
    <n v="4577.3"/>
    <n v="5126.576"/>
    <n v="915.46"/>
    <x v="1"/>
  </r>
  <r>
    <x v="0"/>
    <x v="3"/>
    <x v="5"/>
    <x v="13"/>
    <n v="2"/>
    <n v="6600"/>
    <n v="7392"/>
    <n v="1320"/>
    <x v="1"/>
  </r>
  <r>
    <x v="0"/>
    <x v="4"/>
    <x v="0"/>
    <x v="0"/>
    <n v="3566"/>
    <n v="4577.3"/>
    <n v="5126.576"/>
    <n v="915.46"/>
    <x v="1"/>
  </r>
  <r>
    <x v="0"/>
    <x v="4"/>
    <x v="0"/>
    <x v="1"/>
    <n v="2498"/>
    <n v="8000"/>
    <n v="8960"/>
    <n v="1600"/>
    <x v="1"/>
  </r>
  <r>
    <x v="0"/>
    <x v="4"/>
    <x v="1"/>
    <x v="2"/>
    <n v="1245"/>
    <n v="4577.2"/>
    <n v="5126.4639999999999"/>
    <n v="915.44"/>
    <x v="1"/>
  </r>
  <r>
    <x v="0"/>
    <x v="4"/>
    <x v="2"/>
    <x v="3"/>
    <n v="644"/>
    <n v="5743.5"/>
    <n v="6432.72"/>
    <n v="1148.7"/>
    <x v="1"/>
  </r>
  <r>
    <x v="0"/>
    <x v="4"/>
    <x v="3"/>
    <x v="4"/>
    <n v="643"/>
    <n v="7000"/>
    <n v="7840"/>
    <n v="1400"/>
    <x v="0"/>
  </r>
  <r>
    <x v="0"/>
    <x v="4"/>
    <x v="2"/>
    <x v="5"/>
    <n v="455"/>
    <n v="5005"/>
    <n v="5128.0320000000002"/>
    <n v="915.72000000000014"/>
    <x v="0"/>
  </r>
  <r>
    <x v="0"/>
    <x v="4"/>
    <x v="3"/>
    <x v="6"/>
    <n v="345"/>
    <n v="7000"/>
    <n v="7840"/>
    <n v="1400"/>
    <x v="0"/>
  </r>
  <r>
    <x v="0"/>
    <x v="4"/>
    <x v="1"/>
    <x v="7"/>
    <n v="122"/>
    <n v="100"/>
    <n v="112"/>
    <n v="20"/>
    <x v="0"/>
  </r>
  <r>
    <x v="0"/>
    <x v="4"/>
    <x v="4"/>
    <x v="8"/>
    <n v="78"/>
    <n v="4577.2"/>
    <n v="5126.4639999999999"/>
    <n v="915.44"/>
    <x v="0"/>
  </r>
  <r>
    <x v="0"/>
    <x v="4"/>
    <x v="4"/>
    <x v="9"/>
    <n v="76"/>
    <n v="4576.8999999999996"/>
    <n v="5126.1279999999997"/>
    <n v="915.38"/>
    <x v="0"/>
  </r>
  <r>
    <x v="0"/>
    <x v="4"/>
    <x v="4"/>
    <x v="10"/>
    <n v="60"/>
    <n v="200"/>
    <n v="224"/>
    <n v="40"/>
    <x v="0"/>
  </r>
  <r>
    <x v="0"/>
    <x v="4"/>
    <x v="4"/>
    <x v="11"/>
    <n v="34"/>
    <n v="4576.8"/>
    <n v="5126.0160000000005"/>
    <n v="915.36000000000013"/>
    <x v="0"/>
  </r>
  <r>
    <x v="0"/>
    <x v="4"/>
    <x v="1"/>
    <x v="12"/>
    <n v="7"/>
    <n v="200"/>
    <n v="224"/>
    <n v="40"/>
    <x v="0"/>
  </r>
  <r>
    <x v="0"/>
    <x v="4"/>
    <x v="4"/>
    <x v="14"/>
    <n v="3"/>
    <n v="4577.3"/>
    <n v="5126.576"/>
    <n v="915.46"/>
    <x v="0"/>
  </r>
  <r>
    <x v="0"/>
    <x v="4"/>
    <x v="5"/>
    <x v="13"/>
    <n v="2"/>
    <n v="5500"/>
    <n v="7392"/>
    <n v="1320"/>
    <x v="0"/>
  </r>
  <r>
    <x v="0"/>
    <x v="5"/>
    <x v="0"/>
    <x v="0"/>
    <n v="3566"/>
    <n v="4577.3"/>
    <n v="5126.576"/>
    <n v="915.46"/>
    <x v="0"/>
  </r>
  <r>
    <x v="0"/>
    <x v="5"/>
    <x v="0"/>
    <x v="1"/>
    <n v="2498"/>
    <n v="8000"/>
    <n v="8960"/>
    <n v="1600"/>
    <x v="0"/>
  </r>
  <r>
    <x v="0"/>
    <x v="5"/>
    <x v="1"/>
    <x v="2"/>
    <n v="1245"/>
    <n v="4577.2"/>
    <n v="5126.4639999999999"/>
    <n v="915.44"/>
    <x v="0"/>
  </r>
  <r>
    <x v="0"/>
    <x v="5"/>
    <x v="2"/>
    <x v="3"/>
    <n v="644"/>
    <n v="5743.5"/>
    <n v="6432.72"/>
    <n v="1148.7"/>
    <x v="0"/>
  </r>
  <r>
    <x v="0"/>
    <x v="5"/>
    <x v="3"/>
    <x v="4"/>
    <n v="643"/>
    <n v="7000"/>
    <n v="7840"/>
    <n v="1400"/>
    <x v="0"/>
  </r>
  <r>
    <x v="0"/>
    <x v="5"/>
    <x v="2"/>
    <x v="5"/>
    <n v="455"/>
    <n v="4578.6000000000004"/>
    <n v="5128.0320000000002"/>
    <n v="915.72000000000014"/>
    <x v="0"/>
  </r>
  <r>
    <x v="0"/>
    <x v="5"/>
    <x v="3"/>
    <x v="6"/>
    <n v="345"/>
    <n v="7000"/>
    <n v="7840"/>
    <n v="1400"/>
    <x v="0"/>
  </r>
  <r>
    <x v="0"/>
    <x v="5"/>
    <x v="1"/>
    <x v="7"/>
    <n v="122"/>
    <n v="100"/>
    <n v="112"/>
    <n v="20"/>
    <x v="0"/>
  </r>
  <r>
    <x v="0"/>
    <x v="5"/>
    <x v="4"/>
    <x v="8"/>
    <n v="78"/>
    <n v="4577.2"/>
    <n v="5126.4639999999999"/>
    <n v="915.44"/>
    <x v="0"/>
  </r>
  <r>
    <x v="0"/>
    <x v="5"/>
    <x v="4"/>
    <x v="9"/>
    <n v="76"/>
    <n v="3500"/>
    <n v="5126.1279999999997"/>
    <n v="915.38"/>
    <x v="0"/>
  </r>
  <r>
    <x v="0"/>
    <x v="5"/>
    <x v="4"/>
    <x v="10"/>
    <n v="46"/>
    <n v="200"/>
    <n v="224"/>
    <n v="40"/>
    <x v="0"/>
  </r>
  <r>
    <x v="0"/>
    <x v="5"/>
    <x v="4"/>
    <x v="11"/>
    <n v="34"/>
    <n v="2600"/>
    <n v="5126.0160000000005"/>
    <n v="915.36000000000013"/>
    <x v="0"/>
  </r>
  <r>
    <x v="0"/>
    <x v="5"/>
    <x v="1"/>
    <x v="12"/>
    <n v="7"/>
    <n v="100"/>
    <n v="224"/>
    <n v="40"/>
    <x v="0"/>
  </r>
  <r>
    <x v="0"/>
    <x v="5"/>
    <x v="5"/>
    <x v="13"/>
    <n v="3"/>
    <n v="6600"/>
    <n v="7392"/>
    <n v="1320"/>
    <x v="0"/>
  </r>
  <r>
    <x v="0"/>
    <x v="5"/>
    <x v="4"/>
    <x v="14"/>
    <n v="2"/>
    <n v="4577.3"/>
    <n v="5126.576"/>
    <n v="915.46"/>
    <x v="0"/>
  </r>
  <r>
    <x v="0"/>
    <x v="6"/>
    <x v="0"/>
    <x v="0"/>
    <n v="3566"/>
    <n v="3000"/>
    <n v="5126.576"/>
    <n v="915.46"/>
    <x v="0"/>
  </r>
  <r>
    <x v="0"/>
    <x v="6"/>
    <x v="0"/>
    <x v="1"/>
    <n v="1000"/>
    <n v="8800"/>
    <n v="8960"/>
    <n v="1600"/>
    <x v="0"/>
  </r>
  <r>
    <x v="0"/>
    <x v="6"/>
    <x v="1"/>
    <x v="2"/>
    <n v="1245"/>
    <n v="4577.2"/>
    <n v="5126.4639999999999"/>
    <n v="915.44"/>
    <x v="0"/>
  </r>
  <r>
    <x v="0"/>
    <x v="6"/>
    <x v="2"/>
    <x v="3"/>
    <n v="644"/>
    <n v="5743.5"/>
    <n v="6432.72"/>
    <n v="1148.7"/>
    <x v="0"/>
  </r>
  <r>
    <x v="0"/>
    <x v="6"/>
    <x v="3"/>
    <x v="4"/>
    <n v="643"/>
    <n v="8000"/>
    <n v="7840"/>
    <n v="1400"/>
    <x v="0"/>
  </r>
  <r>
    <x v="0"/>
    <x v="6"/>
    <x v="2"/>
    <x v="5"/>
    <n v="455"/>
    <n v="4578.6000000000004"/>
    <n v="5128.0320000000002"/>
    <n v="915.72000000000014"/>
    <x v="0"/>
  </r>
  <r>
    <x v="0"/>
    <x v="6"/>
    <x v="3"/>
    <x v="6"/>
    <n v="345"/>
    <n v="7000"/>
    <n v="7840"/>
    <n v="1400"/>
    <x v="0"/>
  </r>
  <r>
    <x v="0"/>
    <x v="6"/>
    <x v="1"/>
    <x v="7"/>
    <n v="122"/>
    <n v="100"/>
    <n v="112"/>
    <n v="20"/>
    <x v="0"/>
  </r>
  <r>
    <x v="0"/>
    <x v="6"/>
    <x v="4"/>
    <x v="8"/>
    <n v="78"/>
    <n v="6000"/>
    <n v="5126.4639999999999"/>
    <n v="915.44"/>
    <x v="0"/>
  </r>
  <r>
    <x v="0"/>
    <x v="6"/>
    <x v="4"/>
    <x v="9"/>
    <n v="76"/>
    <n v="4576.8999999999996"/>
    <n v="5126.1279999999997"/>
    <n v="915.38"/>
    <x v="0"/>
  </r>
  <r>
    <x v="0"/>
    <x v="6"/>
    <x v="4"/>
    <x v="10"/>
    <n v="46"/>
    <n v="200"/>
    <n v="224"/>
    <n v="40"/>
    <x v="0"/>
  </r>
  <r>
    <x v="0"/>
    <x v="6"/>
    <x v="4"/>
    <x v="11"/>
    <n v="34"/>
    <n v="4576.8"/>
    <n v="5126.0160000000005"/>
    <n v="915.36000000000013"/>
    <x v="0"/>
  </r>
  <r>
    <x v="0"/>
    <x v="6"/>
    <x v="1"/>
    <x v="12"/>
    <n v="7"/>
    <n v="200"/>
    <n v="224"/>
    <n v="40"/>
    <x v="0"/>
  </r>
  <r>
    <x v="0"/>
    <x v="6"/>
    <x v="4"/>
    <x v="14"/>
    <n v="3"/>
    <n v="4577.3"/>
    <n v="5126.576"/>
    <n v="915.46"/>
    <x v="0"/>
  </r>
  <r>
    <x v="0"/>
    <x v="6"/>
    <x v="5"/>
    <x v="13"/>
    <n v="2"/>
    <n v="6600"/>
    <n v="7392"/>
    <n v="1320"/>
    <x v="0"/>
  </r>
  <r>
    <x v="0"/>
    <x v="7"/>
    <x v="0"/>
    <x v="0"/>
    <n v="3566"/>
    <n v="4577.3"/>
    <n v="5126.576"/>
    <n v="915.46"/>
    <x v="0"/>
  </r>
  <r>
    <x v="0"/>
    <x v="7"/>
    <x v="0"/>
    <x v="1"/>
    <n v="2498"/>
    <n v="7900"/>
    <n v="8960"/>
    <n v="1600"/>
    <x v="1"/>
  </r>
  <r>
    <x v="0"/>
    <x v="7"/>
    <x v="1"/>
    <x v="2"/>
    <n v="1245"/>
    <n v="4577.2"/>
    <n v="5126.4639999999999"/>
    <n v="915.44"/>
    <x v="1"/>
  </r>
  <r>
    <x v="0"/>
    <x v="7"/>
    <x v="2"/>
    <x v="3"/>
    <n v="644"/>
    <n v="5743.5"/>
    <n v="6432.72"/>
    <n v="1148.7"/>
    <x v="1"/>
  </r>
  <r>
    <x v="0"/>
    <x v="7"/>
    <x v="3"/>
    <x v="4"/>
    <n v="643"/>
    <n v="6700"/>
    <n v="7840"/>
    <n v="1400"/>
    <x v="1"/>
  </r>
  <r>
    <x v="0"/>
    <x v="7"/>
    <x v="2"/>
    <x v="5"/>
    <n v="455"/>
    <n v="4578.6000000000004"/>
    <n v="5128.0320000000002"/>
    <n v="915.72000000000014"/>
    <x v="1"/>
  </r>
  <r>
    <x v="0"/>
    <x v="7"/>
    <x v="3"/>
    <x v="6"/>
    <n v="345"/>
    <n v="7000"/>
    <n v="7840"/>
    <n v="1400"/>
    <x v="1"/>
  </r>
  <r>
    <x v="0"/>
    <x v="7"/>
    <x v="1"/>
    <x v="7"/>
    <n v="122"/>
    <n v="100"/>
    <n v="112"/>
    <n v="20"/>
    <x v="1"/>
  </r>
  <r>
    <x v="0"/>
    <x v="7"/>
    <x v="4"/>
    <x v="8"/>
    <n v="78"/>
    <n v="4577.2"/>
    <n v="5126.4639999999999"/>
    <n v="915.44"/>
    <x v="1"/>
  </r>
  <r>
    <x v="0"/>
    <x v="7"/>
    <x v="4"/>
    <x v="9"/>
    <n v="76"/>
    <n v="4576.8999999999996"/>
    <n v="5126.1279999999997"/>
    <n v="915.38"/>
    <x v="1"/>
  </r>
  <r>
    <x v="0"/>
    <x v="7"/>
    <x v="4"/>
    <x v="10"/>
    <n v="46"/>
    <n v="150"/>
    <n v="224"/>
    <n v="40"/>
    <x v="1"/>
  </r>
  <r>
    <x v="0"/>
    <x v="7"/>
    <x v="4"/>
    <x v="11"/>
    <n v="34"/>
    <n v="4576.8"/>
    <n v="5126.0160000000005"/>
    <n v="915.36000000000013"/>
    <x v="1"/>
  </r>
  <r>
    <x v="0"/>
    <x v="7"/>
    <x v="1"/>
    <x v="12"/>
    <n v="6"/>
    <n v="160"/>
    <n v="224"/>
    <n v="40"/>
    <x v="1"/>
  </r>
  <r>
    <x v="0"/>
    <x v="7"/>
    <x v="4"/>
    <x v="14"/>
    <n v="3"/>
    <n v="4577.3"/>
    <n v="5126.576"/>
    <n v="915.46"/>
    <x v="1"/>
  </r>
  <r>
    <x v="0"/>
    <x v="7"/>
    <x v="5"/>
    <x v="13"/>
    <n v="2"/>
    <n v="6600"/>
    <n v="7392"/>
    <n v="1320"/>
    <x v="1"/>
  </r>
  <r>
    <x v="0"/>
    <x v="8"/>
    <x v="0"/>
    <x v="0"/>
    <n v="3566"/>
    <n v="4577.3"/>
    <n v="5126.576"/>
    <n v="915.46"/>
    <x v="1"/>
  </r>
  <r>
    <x v="0"/>
    <x v="8"/>
    <x v="0"/>
    <x v="1"/>
    <n v="2498"/>
    <n v="8000"/>
    <n v="8960"/>
    <n v="1600"/>
    <x v="1"/>
  </r>
  <r>
    <x v="0"/>
    <x v="8"/>
    <x v="1"/>
    <x v="2"/>
    <n v="1245"/>
    <n v="4577.2"/>
    <n v="5126.4639999999999"/>
    <n v="915.44"/>
    <x v="1"/>
  </r>
  <r>
    <x v="0"/>
    <x v="8"/>
    <x v="2"/>
    <x v="3"/>
    <n v="644"/>
    <n v="5743.5"/>
    <n v="6432.72"/>
    <n v="1148.7"/>
    <x v="1"/>
  </r>
  <r>
    <x v="0"/>
    <x v="8"/>
    <x v="3"/>
    <x v="4"/>
    <n v="600"/>
    <n v="6000"/>
    <n v="7840"/>
    <n v="1400"/>
    <x v="1"/>
  </r>
  <r>
    <x v="0"/>
    <x v="8"/>
    <x v="2"/>
    <x v="5"/>
    <n v="455"/>
    <n v="4578.6000000000004"/>
    <n v="5128.0320000000002"/>
    <n v="915.72000000000014"/>
    <x v="1"/>
  </r>
  <r>
    <x v="0"/>
    <x v="8"/>
    <x v="3"/>
    <x v="6"/>
    <n v="345"/>
    <n v="7000"/>
    <n v="7840"/>
    <n v="1400"/>
    <x v="1"/>
  </r>
  <r>
    <x v="0"/>
    <x v="8"/>
    <x v="1"/>
    <x v="7"/>
    <n v="122"/>
    <n v="100"/>
    <n v="112"/>
    <n v="20"/>
    <x v="1"/>
  </r>
  <r>
    <x v="0"/>
    <x v="8"/>
    <x v="4"/>
    <x v="8"/>
    <n v="78"/>
    <n v="4577.2"/>
    <n v="5126.4639999999999"/>
    <n v="915.44"/>
    <x v="1"/>
  </r>
  <r>
    <x v="0"/>
    <x v="8"/>
    <x v="4"/>
    <x v="9"/>
    <n v="76"/>
    <n v="4576.8999999999996"/>
    <n v="5126.1279999999997"/>
    <n v="915.38"/>
    <x v="1"/>
  </r>
  <r>
    <x v="0"/>
    <x v="8"/>
    <x v="4"/>
    <x v="10"/>
    <n v="46"/>
    <n v="200"/>
    <n v="224"/>
    <n v="40"/>
    <x v="1"/>
  </r>
  <r>
    <x v="0"/>
    <x v="8"/>
    <x v="4"/>
    <x v="11"/>
    <n v="34"/>
    <n v="4576.8"/>
    <n v="5126.0160000000005"/>
    <n v="915.36000000000013"/>
    <x v="0"/>
  </r>
  <r>
    <x v="0"/>
    <x v="8"/>
    <x v="1"/>
    <x v="12"/>
    <n v="7"/>
    <n v="200"/>
    <n v="224"/>
    <n v="40"/>
    <x v="0"/>
  </r>
  <r>
    <x v="0"/>
    <x v="8"/>
    <x v="4"/>
    <x v="14"/>
    <n v="3"/>
    <n v="4577.3"/>
    <n v="5126.576"/>
    <n v="915.46"/>
    <x v="0"/>
  </r>
  <r>
    <x v="0"/>
    <x v="8"/>
    <x v="5"/>
    <x v="13"/>
    <n v="2"/>
    <n v="6600"/>
    <n v="7392"/>
    <n v="1320"/>
    <x v="0"/>
  </r>
  <r>
    <x v="0"/>
    <x v="9"/>
    <x v="0"/>
    <x v="0"/>
    <n v="3566"/>
    <n v="4577.3"/>
    <n v="5126.576"/>
    <n v="915.46"/>
    <x v="0"/>
  </r>
  <r>
    <x v="0"/>
    <x v="9"/>
    <x v="0"/>
    <x v="1"/>
    <n v="2498"/>
    <n v="8000"/>
    <n v="8960"/>
    <n v="1600"/>
    <x v="0"/>
  </r>
  <r>
    <x v="0"/>
    <x v="9"/>
    <x v="1"/>
    <x v="2"/>
    <n v="1245"/>
    <n v="4577.2"/>
    <n v="5126.4639999999999"/>
    <n v="915.44"/>
    <x v="0"/>
  </r>
  <r>
    <x v="0"/>
    <x v="9"/>
    <x v="2"/>
    <x v="3"/>
    <n v="644"/>
    <n v="5743.5"/>
    <n v="6432.72"/>
    <n v="1148.7"/>
    <x v="0"/>
  </r>
  <r>
    <x v="0"/>
    <x v="9"/>
    <x v="3"/>
    <x v="4"/>
    <n v="643"/>
    <n v="5000"/>
    <n v="7840"/>
    <n v="1400"/>
    <x v="0"/>
  </r>
  <r>
    <x v="0"/>
    <x v="9"/>
    <x v="2"/>
    <x v="5"/>
    <n v="455"/>
    <n v="4578.6000000000004"/>
    <n v="5128.0320000000002"/>
    <n v="915.72000000000014"/>
    <x v="0"/>
  </r>
  <r>
    <x v="0"/>
    <x v="9"/>
    <x v="3"/>
    <x v="6"/>
    <n v="345"/>
    <n v="7000"/>
    <n v="7840"/>
    <n v="1400"/>
    <x v="0"/>
  </r>
  <r>
    <x v="0"/>
    <x v="9"/>
    <x v="1"/>
    <x v="7"/>
    <n v="122"/>
    <n v="50"/>
    <n v="112"/>
    <n v="20"/>
    <x v="0"/>
  </r>
  <r>
    <x v="0"/>
    <x v="9"/>
    <x v="4"/>
    <x v="8"/>
    <n v="78"/>
    <n v="4577.2"/>
    <n v="5126.4639999999999"/>
    <n v="915.44"/>
    <x v="0"/>
  </r>
  <r>
    <x v="0"/>
    <x v="9"/>
    <x v="4"/>
    <x v="9"/>
    <n v="76"/>
    <n v="4576.8999999999996"/>
    <n v="5126.1279999999997"/>
    <n v="915.38"/>
    <x v="0"/>
  </r>
  <r>
    <x v="0"/>
    <x v="9"/>
    <x v="4"/>
    <x v="10"/>
    <n v="46"/>
    <n v="60"/>
    <n v="224"/>
    <n v="40"/>
    <x v="0"/>
  </r>
  <r>
    <x v="0"/>
    <x v="9"/>
    <x v="4"/>
    <x v="11"/>
    <n v="34"/>
    <n v="4576.8"/>
    <n v="5126.0160000000005"/>
    <n v="915.36000000000013"/>
    <x v="0"/>
  </r>
  <r>
    <x v="0"/>
    <x v="9"/>
    <x v="1"/>
    <x v="12"/>
    <n v="7"/>
    <n v="200"/>
    <n v="224"/>
    <n v="40"/>
    <x v="0"/>
  </r>
  <r>
    <x v="0"/>
    <x v="9"/>
    <x v="4"/>
    <x v="14"/>
    <n v="3"/>
    <n v="4577.3"/>
    <n v="5126.576"/>
    <n v="915.46"/>
    <x v="1"/>
  </r>
  <r>
    <x v="0"/>
    <x v="9"/>
    <x v="5"/>
    <x v="13"/>
    <n v="2"/>
    <n v="6600"/>
    <n v="7392"/>
    <n v="1320"/>
    <x v="1"/>
  </r>
  <r>
    <x v="0"/>
    <x v="10"/>
    <x v="0"/>
    <x v="0"/>
    <n v="3566"/>
    <n v="4500"/>
    <n v="5126.576"/>
    <n v="915.46"/>
    <x v="1"/>
  </r>
  <r>
    <x v="0"/>
    <x v="10"/>
    <x v="0"/>
    <x v="1"/>
    <n v="2498"/>
    <n v="8000"/>
    <n v="8960"/>
    <n v="1600"/>
    <x v="1"/>
  </r>
  <r>
    <x v="0"/>
    <x v="10"/>
    <x v="1"/>
    <x v="2"/>
    <n v="1245"/>
    <n v="4577.2"/>
    <n v="5126.4639999999999"/>
    <n v="915.44"/>
    <x v="1"/>
  </r>
  <r>
    <x v="0"/>
    <x v="10"/>
    <x v="2"/>
    <x v="3"/>
    <n v="644"/>
    <n v="5743.5"/>
    <n v="6432.72"/>
    <n v="1148.7"/>
    <x v="1"/>
  </r>
  <r>
    <x v="0"/>
    <x v="10"/>
    <x v="3"/>
    <x v="4"/>
    <n v="643"/>
    <n v="6500"/>
    <n v="7840"/>
    <n v="1400"/>
    <x v="1"/>
  </r>
  <r>
    <x v="0"/>
    <x v="10"/>
    <x v="2"/>
    <x v="5"/>
    <n v="455"/>
    <n v="4578.6000000000004"/>
    <n v="5128.0320000000002"/>
    <n v="915.72000000000014"/>
    <x v="1"/>
  </r>
  <r>
    <x v="0"/>
    <x v="10"/>
    <x v="3"/>
    <x v="6"/>
    <n v="345"/>
    <n v="5000"/>
    <n v="7840"/>
    <n v="1400"/>
    <x v="1"/>
  </r>
  <r>
    <x v="0"/>
    <x v="10"/>
    <x v="1"/>
    <x v="7"/>
    <n v="122"/>
    <n v="100"/>
    <n v="112"/>
    <n v="20"/>
    <x v="1"/>
  </r>
  <r>
    <x v="0"/>
    <x v="10"/>
    <x v="4"/>
    <x v="8"/>
    <n v="78"/>
    <n v="9000"/>
    <n v="5126.4639999999999"/>
    <n v="915.44"/>
    <x v="1"/>
  </r>
  <r>
    <x v="0"/>
    <x v="10"/>
    <x v="4"/>
    <x v="9"/>
    <n v="76"/>
    <n v="4576.8999999999996"/>
    <n v="5126.1279999999997"/>
    <n v="915.38"/>
    <x v="1"/>
  </r>
  <r>
    <x v="0"/>
    <x v="10"/>
    <x v="4"/>
    <x v="10"/>
    <n v="46"/>
    <n v="200"/>
    <n v="224"/>
    <n v="40"/>
    <x v="1"/>
  </r>
  <r>
    <x v="0"/>
    <x v="10"/>
    <x v="4"/>
    <x v="11"/>
    <n v="34"/>
    <n v="4576.8"/>
    <n v="5126.0160000000005"/>
    <n v="915.36000000000013"/>
    <x v="1"/>
  </r>
  <r>
    <x v="0"/>
    <x v="10"/>
    <x v="1"/>
    <x v="12"/>
    <n v="5"/>
    <n v="200"/>
    <n v="224"/>
    <n v="40"/>
    <x v="1"/>
  </r>
  <r>
    <x v="0"/>
    <x v="10"/>
    <x v="4"/>
    <x v="14"/>
    <n v="3"/>
    <n v="4577.3"/>
    <n v="5126.576"/>
    <n v="915.46"/>
    <x v="1"/>
  </r>
  <r>
    <x v="0"/>
    <x v="10"/>
    <x v="5"/>
    <x v="13"/>
    <n v="2"/>
    <n v="6600"/>
    <n v="7392"/>
    <n v="1320"/>
    <x v="0"/>
  </r>
  <r>
    <x v="0"/>
    <x v="11"/>
    <x v="0"/>
    <x v="0"/>
    <n v="3566"/>
    <n v="4577.3"/>
    <n v="5126.576"/>
    <n v="915.46"/>
    <x v="0"/>
  </r>
  <r>
    <x v="0"/>
    <x v="11"/>
    <x v="0"/>
    <x v="1"/>
    <n v="2498"/>
    <n v="6700"/>
    <n v="8960"/>
    <n v="1600"/>
    <x v="0"/>
  </r>
  <r>
    <x v="0"/>
    <x v="11"/>
    <x v="1"/>
    <x v="2"/>
    <n v="1245"/>
    <n v="4577.2"/>
    <n v="5126.4639999999999"/>
    <n v="915.44"/>
    <x v="0"/>
  </r>
  <r>
    <x v="0"/>
    <x v="11"/>
    <x v="2"/>
    <x v="3"/>
    <n v="644"/>
    <n v="5743.5"/>
    <n v="6432.72"/>
    <n v="1148.7"/>
    <x v="0"/>
  </r>
  <r>
    <x v="0"/>
    <x v="11"/>
    <x v="3"/>
    <x v="4"/>
    <n v="643"/>
    <n v="7000"/>
    <n v="7840"/>
    <n v="1400"/>
    <x v="1"/>
  </r>
  <r>
    <x v="0"/>
    <x v="11"/>
    <x v="2"/>
    <x v="5"/>
    <n v="455"/>
    <n v="4578.6000000000004"/>
    <n v="5128.0320000000002"/>
    <n v="915.72000000000014"/>
    <x v="1"/>
  </r>
  <r>
    <x v="0"/>
    <x v="11"/>
    <x v="3"/>
    <x v="6"/>
    <n v="345"/>
    <n v="7000"/>
    <n v="7840"/>
    <n v="1400"/>
    <x v="1"/>
  </r>
  <r>
    <x v="0"/>
    <x v="11"/>
    <x v="1"/>
    <x v="7"/>
    <n v="122"/>
    <n v="100"/>
    <n v="112"/>
    <n v="20"/>
    <x v="1"/>
  </r>
  <r>
    <x v="0"/>
    <x v="11"/>
    <x v="4"/>
    <x v="8"/>
    <n v="78"/>
    <n v="4577.2"/>
    <n v="5126.4639999999999"/>
    <n v="915.44"/>
    <x v="1"/>
  </r>
  <r>
    <x v="0"/>
    <x v="11"/>
    <x v="4"/>
    <x v="9"/>
    <n v="76"/>
    <n v="4576.8999999999996"/>
    <n v="5126.1279999999997"/>
    <n v="915.38"/>
    <x v="1"/>
  </r>
  <r>
    <x v="0"/>
    <x v="11"/>
    <x v="4"/>
    <x v="10"/>
    <n v="46"/>
    <n v="200"/>
    <n v="224"/>
    <n v="40"/>
    <x v="1"/>
  </r>
  <r>
    <x v="0"/>
    <x v="11"/>
    <x v="4"/>
    <x v="11"/>
    <n v="34"/>
    <n v="4576.8"/>
    <n v="5126.0160000000005"/>
    <n v="915.36000000000013"/>
    <x v="1"/>
  </r>
  <r>
    <x v="0"/>
    <x v="11"/>
    <x v="1"/>
    <x v="12"/>
    <n v="7"/>
    <n v="200"/>
    <n v="224"/>
    <n v="40"/>
    <x v="1"/>
  </r>
  <r>
    <x v="0"/>
    <x v="11"/>
    <x v="4"/>
    <x v="14"/>
    <n v="3"/>
    <n v="4577.3"/>
    <n v="5126.576"/>
    <n v="915.46"/>
    <x v="0"/>
  </r>
  <r>
    <x v="0"/>
    <x v="11"/>
    <x v="5"/>
    <x v="13"/>
    <n v="2"/>
    <n v="6600"/>
    <n v="7392"/>
    <n v="1320"/>
    <x v="1"/>
  </r>
  <r>
    <x v="1"/>
    <x v="0"/>
    <x v="0"/>
    <x v="0"/>
    <n v="6591.1679999999997"/>
    <n v="4600"/>
    <n v="5126.576"/>
    <n v="915.46"/>
    <x v="0"/>
  </r>
  <r>
    <x v="1"/>
    <x v="0"/>
    <x v="0"/>
    <x v="1"/>
    <n v="8270.64"/>
    <n v="8800"/>
    <n v="8960"/>
    <n v="1760"/>
    <x v="0"/>
  </r>
  <r>
    <x v="1"/>
    <x v="0"/>
    <x v="1"/>
    <x v="2"/>
    <n v="8470"/>
    <n v="5034.92"/>
    <n v="5126.4639999999999"/>
    <n v="1006.984"/>
    <x v="0"/>
  </r>
  <r>
    <x v="1"/>
    <x v="0"/>
    <x v="2"/>
    <x v="3"/>
    <n v="6055.1985000000004"/>
    <n v="6317.85"/>
    <n v="6432.72"/>
    <n v="1263.5700000000002"/>
    <x v="0"/>
  </r>
  <r>
    <x v="1"/>
    <x v="0"/>
    <x v="3"/>
    <x v="4"/>
    <n v="10368.4"/>
    <n v="7700"/>
    <n v="7840"/>
    <n v="1540"/>
    <x v="0"/>
  </r>
  <r>
    <x v="1"/>
    <x v="0"/>
    <x v="2"/>
    <x v="5"/>
    <n v="3101.2624999999998"/>
    <n v="5036.46"/>
    <n v="5128.0320000000002"/>
    <n v="1007.292"/>
    <x v="0"/>
  </r>
  <r>
    <x v="1"/>
    <x v="0"/>
    <x v="3"/>
    <x v="6"/>
    <n v="6591.1679999999997"/>
    <n v="7600"/>
    <n v="7840"/>
    <n v="1540"/>
    <x v="0"/>
  </r>
  <r>
    <x v="1"/>
    <x v="0"/>
    <x v="1"/>
    <x v="7"/>
    <n v="6590.7359999999999"/>
    <n v="110"/>
    <n v="112"/>
    <n v="22"/>
    <x v="0"/>
  </r>
  <r>
    <x v="1"/>
    <x v="0"/>
    <x v="4"/>
    <x v="8"/>
    <n v="288"/>
    <n v="5034.92"/>
    <n v="5126.4639999999999"/>
    <n v="1006.984"/>
    <x v="0"/>
  </r>
  <r>
    <x v="1"/>
    <x v="0"/>
    <x v="4"/>
    <x v="9"/>
    <n v="6000"/>
    <n v="4576.8999999999996"/>
    <n v="5126.1279999999997"/>
    <n v="915.38"/>
    <x v="0"/>
  </r>
  <r>
    <x v="1"/>
    <x v="0"/>
    <x v="4"/>
    <x v="10"/>
    <n v="4032.9300000000003"/>
    <n v="190"/>
    <n v="224"/>
    <n v="40"/>
    <x v="0"/>
  </r>
  <r>
    <x v="1"/>
    <x v="0"/>
    <x v="4"/>
    <x v="11"/>
    <n v="7000"/>
    <n v="4576.8"/>
    <n v="5126.0160000000005"/>
    <n v="915.36000000000013"/>
    <x v="0"/>
  </r>
  <r>
    <x v="1"/>
    <x v="0"/>
    <x v="1"/>
    <x v="12"/>
    <n v="5538.5330000000004"/>
    <n v="200"/>
    <n v="224"/>
    <n v="40"/>
    <x v="0"/>
  </r>
  <r>
    <x v="1"/>
    <x v="0"/>
    <x v="5"/>
    <x v="13"/>
    <n v="7"/>
    <n v="6600"/>
    <n v="7392"/>
    <n v="1320"/>
    <x v="0"/>
  </r>
  <r>
    <x v="1"/>
    <x v="0"/>
    <x v="4"/>
    <x v="14"/>
    <n v="3"/>
    <n v="4577.3"/>
    <n v="5126.576"/>
    <n v="915.46"/>
    <x v="0"/>
  </r>
  <r>
    <x v="1"/>
    <x v="1"/>
    <x v="0"/>
    <x v="0"/>
    <n v="3566"/>
    <n v="4577.3"/>
    <n v="5126.576"/>
    <n v="915.46"/>
    <x v="0"/>
  </r>
  <r>
    <x v="1"/>
    <x v="1"/>
    <x v="0"/>
    <x v="1"/>
    <n v="2498"/>
    <n v="8600"/>
    <n v="8960"/>
    <n v="1600"/>
    <x v="0"/>
  </r>
  <r>
    <x v="1"/>
    <x v="1"/>
    <x v="1"/>
    <x v="2"/>
    <n v="1245"/>
    <n v="4577.2"/>
    <n v="5126.4639999999999"/>
    <n v="915.44"/>
    <x v="0"/>
  </r>
  <r>
    <x v="1"/>
    <x v="1"/>
    <x v="2"/>
    <x v="3"/>
    <n v="644"/>
    <n v="5743.5"/>
    <n v="6432.72"/>
    <n v="1148.7"/>
    <x v="0"/>
  </r>
  <r>
    <x v="1"/>
    <x v="1"/>
    <x v="3"/>
    <x v="4"/>
    <n v="643"/>
    <n v="7000"/>
    <n v="7840"/>
    <n v="1400"/>
    <x v="0"/>
  </r>
  <r>
    <x v="1"/>
    <x v="1"/>
    <x v="2"/>
    <x v="5"/>
    <n v="455"/>
    <n v="4578.6000000000004"/>
    <n v="5128.0320000000002"/>
    <n v="915.72000000000014"/>
    <x v="0"/>
  </r>
  <r>
    <x v="1"/>
    <x v="1"/>
    <x v="3"/>
    <x v="6"/>
    <n v="345"/>
    <n v="7000"/>
    <n v="7840"/>
    <n v="1400"/>
    <x v="0"/>
  </r>
  <r>
    <x v="1"/>
    <x v="1"/>
    <x v="1"/>
    <x v="7"/>
    <n v="122"/>
    <n v="100"/>
    <n v="112"/>
    <n v="20"/>
    <x v="0"/>
  </r>
  <r>
    <x v="1"/>
    <x v="1"/>
    <x v="4"/>
    <x v="8"/>
    <n v="78"/>
    <n v="4577.2"/>
    <n v="5126.4639999999999"/>
    <n v="915.44"/>
    <x v="0"/>
  </r>
  <r>
    <x v="1"/>
    <x v="1"/>
    <x v="4"/>
    <x v="9"/>
    <n v="240"/>
    <n v="4000"/>
    <n v="5126.1279999999997"/>
    <n v="915.38"/>
    <x v="0"/>
  </r>
  <r>
    <x v="1"/>
    <x v="1"/>
    <x v="4"/>
    <x v="10"/>
    <n v="5000"/>
    <n v="200"/>
    <n v="224"/>
    <n v="40"/>
    <x v="0"/>
  </r>
  <r>
    <x v="1"/>
    <x v="1"/>
    <x v="4"/>
    <x v="11"/>
    <n v="240"/>
    <n v="4576.8"/>
    <n v="5126.0160000000005"/>
    <n v="915.36000000000013"/>
    <x v="0"/>
  </r>
  <r>
    <x v="1"/>
    <x v="1"/>
    <x v="1"/>
    <x v="12"/>
    <n v="5492.76"/>
    <n v="200"/>
    <n v="224"/>
    <n v="40"/>
    <x v="0"/>
  </r>
  <r>
    <x v="1"/>
    <x v="1"/>
    <x v="4"/>
    <x v="14"/>
    <n v="7920"/>
    <n v="4577.3"/>
    <n v="5126.576"/>
    <n v="915.46"/>
    <x v="0"/>
  </r>
  <r>
    <x v="1"/>
    <x v="1"/>
    <x v="5"/>
    <x v="13"/>
    <n v="5492.76"/>
    <n v="6600"/>
    <n v="7392"/>
    <n v="1320"/>
    <x v="0"/>
  </r>
  <r>
    <x v="1"/>
    <x v="2"/>
    <x v="0"/>
    <x v="0"/>
    <n v="9600"/>
    <n v="4600"/>
    <n v="5126.576"/>
    <n v="915.46"/>
    <x v="0"/>
  </r>
  <r>
    <x v="1"/>
    <x v="2"/>
    <x v="0"/>
    <x v="1"/>
    <n v="5492.6399999999994"/>
    <n v="8000"/>
    <n v="8960"/>
    <n v="1600"/>
    <x v="0"/>
  </r>
  <r>
    <x v="1"/>
    <x v="2"/>
    <x v="1"/>
    <x v="2"/>
    <n v="6892.2"/>
    <n v="4577.2"/>
    <n v="5126.4639999999999"/>
    <n v="915.44"/>
    <x v="0"/>
  </r>
  <r>
    <x v="1"/>
    <x v="2"/>
    <x v="2"/>
    <x v="3"/>
    <n v="644"/>
    <n v="5743.5"/>
    <n v="6432.72"/>
    <n v="1148.7"/>
    <x v="0"/>
  </r>
  <r>
    <x v="1"/>
    <x v="2"/>
    <x v="3"/>
    <x v="4"/>
    <n v="643"/>
    <n v="7050"/>
    <n v="7840"/>
    <n v="1400"/>
    <x v="0"/>
  </r>
  <r>
    <x v="1"/>
    <x v="2"/>
    <x v="2"/>
    <x v="5"/>
    <n v="455"/>
    <n v="4578.6000000000004"/>
    <n v="5128.0320000000002"/>
    <n v="915.72000000000014"/>
    <x v="0"/>
  </r>
  <r>
    <x v="1"/>
    <x v="2"/>
    <x v="3"/>
    <x v="6"/>
    <n v="345"/>
    <n v="7000"/>
    <n v="7840"/>
    <n v="1400"/>
    <x v="0"/>
  </r>
  <r>
    <x v="1"/>
    <x v="2"/>
    <x v="1"/>
    <x v="7"/>
    <n v="122"/>
    <n v="100"/>
    <n v="112"/>
    <n v="20"/>
    <x v="0"/>
  </r>
  <r>
    <x v="1"/>
    <x v="2"/>
    <x v="4"/>
    <x v="8"/>
    <n v="78"/>
    <n v="4577.2"/>
    <n v="5126.4639999999999"/>
    <n v="915.44"/>
    <x v="0"/>
  </r>
  <r>
    <x v="1"/>
    <x v="2"/>
    <x v="4"/>
    <x v="9"/>
    <n v="76"/>
    <n v="4576.8999999999996"/>
    <n v="5126.1279999999997"/>
    <n v="915.38"/>
    <x v="0"/>
  </r>
  <r>
    <x v="1"/>
    <x v="2"/>
    <x v="4"/>
    <x v="10"/>
    <n v="46"/>
    <n v="200"/>
    <n v="224"/>
    <n v="40"/>
    <x v="0"/>
  </r>
  <r>
    <x v="1"/>
    <x v="2"/>
    <x v="4"/>
    <x v="11"/>
    <n v="34"/>
    <n v="4576.8"/>
    <n v="5126.0160000000005"/>
    <n v="915.36000000000013"/>
    <x v="0"/>
  </r>
  <r>
    <x v="1"/>
    <x v="2"/>
    <x v="1"/>
    <x v="12"/>
    <n v="7"/>
    <n v="200"/>
    <n v="224"/>
    <n v="40"/>
    <x v="0"/>
  </r>
  <r>
    <x v="1"/>
    <x v="2"/>
    <x v="4"/>
    <x v="14"/>
    <n v="3"/>
    <n v="4577.3"/>
    <n v="5126.576"/>
    <n v="915.46"/>
    <x v="0"/>
  </r>
  <r>
    <x v="1"/>
    <x v="2"/>
    <x v="5"/>
    <x v="13"/>
    <n v="2"/>
    <n v="6600"/>
    <n v="7392"/>
    <n v="1320"/>
    <x v="0"/>
  </r>
  <r>
    <x v="1"/>
    <x v="3"/>
    <x v="0"/>
    <x v="0"/>
    <n v="3566"/>
    <n v="4577.3"/>
    <n v="5126.576"/>
    <n v="915.46"/>
    <x v="0"/>
  </r>
  <r>
    <x v="1"/>
    <x v="3"/>
    <x v="0"/>
    <x v="1"/>
    <n v="2498"/>
    <n v="8500"/>
    <n v="8960"/>
    <n v="1600"/>
    <x v="0"/>
  </r>
  <r>
    <x v="1"/>
    <x v="3"/>
    <x v="1"/>
    <x v="2"/>
    <n v="1245"/>
    <n v="4577.2"/>
    <n v="5126.4639999999999"/>
    <n v="915.44"/>
    <x v="0"/>
  </r>
  <r>
    <x v="1"/>
    <x v="3"/>
    <x v="2"/>
    <x v="3"/>
    <n v="644"/>
    <n v="5743.5"/>
    <n v="6432.72"/>
    <n v="1148.7"/>
    <x v="0"/>
  </r>
  <r>
    <x v="1"/>
    <x v="3"/>
    <x v="3"/>
    <x v="4"/>
    <n v="643"/>
    <n v="7000"/>
    <n v="7840"/>
    <n v="1400"/>
    <x v="0"/>
  </r>
  <r>
    <x v="1"/>
    <x v="3"/>
    <x v="2"/>
    <x v="5"/>
    <n v="455"/>
    <n v="4578.6000000000004"/>
    <n v="5128.0320000000002"/>
    <n v="915.72000000000014"/>
    <x v="0"/>
  </r>
  <r>
    <x v="1"/>
    <x v="3"/>
    <x v="3"/>
    <x v="6"/>
    <n v="345"/>
    <n v="7000"/>
    <n v="7840"/>
    <n v="1400"/>
    <x v="0"/>
  </r>
  <r>
    <x v="1"/>
    <x v="3"/>
    <x v="1"/>
    <x v="7"/>
    <n v="122"/>
    <n v="100"/>
    <n v="112"/>
    <n v="20"/>
    <x v="0"/>
  </r>
  <r>
    <x v="1"/>
    <x v="3"/>
    <x v="4"/>
    <x v="8"/>
    <n v="78"/>
    <n v="4577.2"/>
    <n v="5126.4639999999999"/>
    <n v="915.44"/>
    <x v="0"/>
  </r>
  <r>
    <x v="1"/>
    <x v="3"/>
    <x v="4"/>
    <x v="9"/>
    <n v="76"/>
    <n v="4576.8999999999996"/>
    <n v="5126.1279999999997"/>
    <n v="915.38"/>
    <x v="0"/>
  </r>
  <r>
    <x v="1"/>
    <x v="3"/>
    <x v="4"/>
    <x v="10"/>
    <n v="46"/>
    <n v="200"/>
    <n v="224"/>
    <n v="40"/>
    <x v="0"/>
  </r>
  <r>
    <x v="1"/>
    <x v="3"/>
    <x v="4"/>
    <x v="11"/>
    <n v="34"/>
    <n v="4576.8"/>
    <n v="5126.0160000000005"/>
    <n v="915.36000000000013"/>
    <x v="0"/>
  </r>
  <r>
    <x v="1"/>
    <x v="3"/>
    <x v="1"/>
    <x v="12"/>
    <n v="7"/>
    <n v="200"/>
    <n v="224"/>
    <n v="40"/>
    <x v="0"/>
  </r>
  <r>
    <x v="1"/>
    <x v="3"/>
    <x v="4"/>
    <x v="14"/>
    <n v="3"/>
    <n v="4577.3"/>
    <n v="5126.576"/>
    <n v="915.46"/>
    <x v="0"/>
  </r>
  <r>
    <x v="1"/>
    <x v="3"/>
    <x v="5"/>
    <x v="13"/>
    <n v="2"/>
    <n v="7920"/>
    <n v="10296"/>
    <n v="1584"/>
    <x v="0"/>
  </r>
  <r>
    <x v="1"/>
    <x v="4"/>
    <x v="0"/>
    <x v="0"/>
    <n v="3566"/>
    <n v="5492.76"/>
    <n v="7140.5879999999997"/>
    <n v="1098.5520000000001"/>
    <x v="0"/>
  </r>
  <r>
    <x v="1"/>
    <x v="4"/>
    <x v="0"/>
    <x v="1"/>
    <n v="1000"/>
    <n v="9600"/>
    <n v="12480"/>
    <n v="1920"/>
    <x v="0"/>
  </r>
  <r>
    <x v="1"/>
    <x v="4"/>
    <x v="1"/>
    <x v="2"/>
    <n v="1245"/>
    <n v="5492.6399999999994"/>
    <n v="7140.4319999999989"/>
    <n v="1098.528"/>
    <x v="0"/>
  </r>
  <r>
    <x v="1"/>
    <x v="4"/>
    <x v="2"/>
    <x v="3"/>
    <n v="644"/>
    <n v="6892.2"/>
    <n v="8959.86"/>
    <n v="1378.44"/>
    <x v="0"/>
  </r>
  <r>
    <x v="1"/>
    <x v="4"/>
    <x v="3"/>
    <x v="4"/>
    <n v="643"/>
    <n v="8400"/>
    <n v="10920"/>
    <n v="1680"/>
    <x v="0"/>
  </r>
  <r>
    <x v="1"/>
    <x v="4"/>
    <x v="2"/>
    <x v="5"/>
    <n v="455"/>
    <n v="5494.3200000000006"/>
    <n v="7142.6160000000009"/>
    <n v="1098.8640000000003"/>
    <x v="0"/>
  </r>
  <r>
    <x v="1"/>
    <x v="4"/>
    <x v="3"/>
    <x v="6"/>
    <n v="345"/>
    <n v="8400"/>
    <n v="10920"/>
    <n v="1680"/>
    <x v="0"/>
  </r>
  <r>
    <x v="1"/>
    <x v="4"/>
    <x v="1"/>
    <x v="7"/>
    <n v="122"/>
    <n v="120"/>
    <n v="156"/>
    <n v="24"/>
    <x v="0"/>
  </r>
  <r>
    <x v="1"/>
    <x v="4"/>
    <x v="4"/>
    <x v="8"/>
    <n v="78"/>
    <n v="4577.2"/>
    <n v="5126.4639999999999"/>
    <n v="915.44"/>
    <x v="0"/>
  </r>
  <r>
    <x v="1"/>
    <x v="4"/>
    <x v="4"/>
    <x v="9"/>
    <n v="76"/>
    <n v="4576.8999999999996"/>
    <n v="5126.1279999999997"/>
    <n v="915.38"/>
    <x v="0"/>
  </r>
  <r>
    <x v="1"/>
    <x v="4"/>
    <x v="4"/>
    <x v="10"/>
    <n v="46"/>
    <n v="200"/>
    <n v="224"/>
    <n v="40"/>
    <x v="0"/>
  </r>
  <r>
    <x v="1"/>
    <x v="4"/>
    <x v="4"/>
    <x v="11"/>
    <n v="34"/>
    <n v="4576.8"/>
    <n v="5126.0160000000005"/>
    <n v="915.36000000000013"/>
    <x v="0"/>
  </r>
  <r>
    <x v="1"/>
    <x v="4"/>
    <x v="1"/>
    <x v="12"/>
    <n v="7"/>
    <n v="200"/>
    <n v="224"/>
    <n v="40"/>
    <x v="0"/>
  </r>
  <r>
    <x v="1"/>
    <x v="4"/>
    <x v="4"/>
    <x v="14"/>
    <n v="3"/>
    <n v="4577.3"/>
    <n v="5126.576"/>
    <n v="915.46"/>
    <x v="0"/>
  </r>
  <r>
    <x v="1"/>
    <x v="4"/>
    <x v="5"/>
    <x v="13"/>
    <n v="2"/>
    <n v="6600"/>
    <n v="7392"/>
    <n v="1320"/>
    <x v="0"/>
  </r>
  <r>
    <x v="1"/>
    <x v="5"/>
    <x v="0"/>
    <x v="0"/>
    <n v="3566"/>
    <n v="4577.3"/>
    <n v="5126.576"/>
    <n v="915.46"/>
    <x v="0"/>
  </r>
  <r>
    <x v="1"/>
    <x v="5"/>
    <x v="0"/>
    <x v="1"/>
    <n v="2498"/>
    <n v="8000"/>
    <n v="8960"/>
    <n v="1600"/>
    <x v="0"/>
  </r>
  <r>
    <x v="1"/>
    <x v="5"/>
    <x v="1"/>
    <x v="2"/>
    <n v="1245"/>
    <n v="4577.2"/>
    <n v="5126.4639999999999"/>
    <n v="915.44"/>
    <x v="0"/>
  </r>
  <r>
    <x v="1"/>
    <x v="5"/>
    <x v="2"/>
    <x v="3"/>
    <n v="644"/>
    <n v="5500"/>
    <n v="6432.72"/>
    <n v="1148.7"/>
    <x v="0"/>
  </r>
  <r>
    <x v="1"/>
    <x v="5"/>
    <x v="3"/>
    <x v="4"/>
    <n v="643"/>
    <n v="7000"/>
    <n v="7840"/>
    <n v="1400"/>
    <x v="0"/>
  </r>
  <r>
    <x v="1"/>
    <x v="5"/>
    <x v="2"/>
    <x v="5"/>
    <n v="455"/>
    <n v="4578.6000000000004"/>
    <n v="5128.0320000000002"/>
    <n v="915.72000000000014"/>
    <x v="0"/>
  </r>
  <r>
    <x v="1"/>
    <x v="5"/>
    <x v="3"/>
    <x v="6"/>
    <n v="345"/>
    <n v="7000"/>
    <n v="7840"/>
    <n v="1400"/>
    <x v="0"/>
  </r>
  <r>
    <x v="1"/>
    <x v="5"/>
    <x v="1"/>
    <x v="7"/>
    <n v="122"/>
    <n v="100"/>
    <n v="112"/>
    <n v="20"/>
    <x v="0"/>
  </r>
  <r>
    <x v="1"/>
    <x v="5"/>
    <x v="4"/>
    <x v="8"/>
    <n v="78"/>
    <n v="5000"/>
    <n v="5126.4639999999999"/>
    <n v="915.44"/>
    <x v="0"/>
  </r>
  <r>
    <x v="1"/>
    <x v="5"/>
    <x v="4"/>
    <x v="9"/>
    <n v="6000"/>
    <n v="4576.8999999999996"/>
    <n v="5126.1279999999997"/>
    <n v="915.38"/>
    <x v="0"/>
  </r>
  <r>
    <x v="1"/>
    <x v="5"/>
    <x v="4"/>
    <x v="10"/>
    <n v="220"/>
    <n v="200"/>
    <n v="224"/>
    <n v="40"/>
    <x v="0"/>
  </r>
  <r>
    <x v="1"/>
    <x v="5"/>
    <x v="4"/>
    <x v="11"/>
    <n v="5034.4800000000005"/>
    <n v="4576.8"/>
    <n v="5126.0160000000005"/>
    <n v="915.36000000000013"/>
    <x v="0"/>
  </r>
  <r>
    <x v="1"/>
    <x v="5"/>
    <x v="1"/>
    <x v="12"/>
    <n v="220"/>
    <n v="200"/>
    <n v="224"/>
    <n v="40"/>
    <x v="0"/>
  </r>
  <r>
    <x v="1"/>
    <x v="5"/>
    <x v="5"/>
    <x v="13"/>
    <n v="7260"/>
    <n v="6600"/>
    <n v="7392"/>
    <n v="1320"/>
    <x v="0"/>
  </r>
  <r>
    <x v="1"/>
    <x v="5"/>
    <x v="4"/>
    <x v="14"/>
    <n v="5035.0300000000007"/>
    <n v="4577.3"/>
    <n v="5126.576"/>
    <n v="915.46"/>
    <x v="0"/>
  </r>
  <r>
    <x v="1"/>
    <x v="6"/>
    <x v="0"/>
    <x v="0"/>
    <n v="5035.0300000000007"/>
    <n v="4577.3"/>
    <n v="5126.576"/>
    <n v="915.46"/>
    <x v="0"/>
  </r>
  <r>
    <x v="1"/>
    <x v="6"/>
    <x v="0"/>
    <x v="1"/>
    <n v="8800"/>
    <n v="8000"/>
    <n v="8960"/>
    <n v="1600"/>
    <x v="0"/>
  </r>
  <r>
    <x v="1"/>
    <x v="6"/>
    <x v="1"/>
    <x v="2"/>
    <n v="5034.92"/>
    <n v="4577.2"/>
    <n v="5126.4639999999999"/>
    <n v="915.44"/>
    <x v="0"/>
  </r>
  <r>
    <x v="1"/>
    <x v="6"/>
    <x v="2"/>
    <x v="3"/>
    <n v="644"/>
    <n v="5743.5"/>
    <n v="6432.72"/>
    <n v="1148.7"/>
    <x v="0"/>
  </r>
  <r>
    <x v="1"/>
    <x v="6"/>
    <x v="3"/>
    <x v="4"/>
    <n v="643"/>
    <n v="7000"/>
    <n v="7840"/>
    <n v="1400"/>
    <x v="0"/>
  </r>
  <r>
    <x v="1"/>
    <x v="6"/>
    <x v="2"/>
    <x v="5"/>
    <n v="455"/>
    <n v="4578.6000000000004"/>
    <n v="5128.0320000000002"/>
    <n v="915.72000000000014"/>
    <x v="0"/>
  </r>
  <r>
    <x v="1"/>
    <x v="6"/>
    <x v="3"/>
    <x v="6"/>
    <n v="345"/>
    <n v="7000"/>
    <n v="7840"/>
    <n v="1400"/>
    <x v="0"/>
  </r>
  <r>
    <x v="1"/>
    <x v="6"/>
    <x v="1"/>
    <x v="7"/>
    <n v="122"/>
    <n v="90"/>
    <n v="112"/>
    <n v="20"/>
    <x v="0"/>
  </r>
  <r>
    <x v="1"/>
    <x v="6"/>
    <x v="4"/>
    <x v="8"/>
    <n v="78"/>
    <n v="4577.2"/>
    <n v="5126.4639999999999"/>
    <n v="915.44"/>
    <x v="0"/>
  </r>
  <r>
    <x v="1"/>
    <x v="6"/>
    <x v="4"/>
    <x v="9"/>
    <n v="76"/>
    <n v="4576.8999999999996"/>
    <n v="5126.1279999999997"/>
    <n v="915.38"/>
    <x v="0"/>
  </r>
  <r>
    <x v="1"/>
    <x v="6"/>
    <x v="4"/>
    <x v="10"/>
    <n v="46"/>
    <n v="200"/>
    <n v="224"/>
    <n v="40"/>
    <x v="0"/>
  </r>
  <r>
    <x v="1"/>
    <x v="6"/>
    <x v="4"/>
    <x v="11"/>
    <n v="34"/>
    <n v="4576.8"/>
    <n v="5126.0160000000005"/>
    <n v="915.36000000000013"/>
    <x v="0"/>
  </r>
  <r>
    <x v="1"/>
    <x v="6"/>
    <x v="1"/>
    <x v="12"/>
    <n v="7"/>
    <n v="200"/>
    <n v="224"/>
    <n v="40"/>
    <x v="0"/>
  </r>
  <r>
    <x v="1"/>
    <x v="6"/>
    <x v="4"/>
    <x v="14"/>
    <n v="3"/>
    <n v="4577.3"/>
    <n v="5126.576"/>
    <n v="915.46"/>
    <x v="0"/>
  </r>
  <r>
    <x v="1"/>
    <x v="6"/>
    <x v="5"/>
    <x v="13"/>
    <n v="2"/>
    <n v="6600"/>
    <n v="7392"/>
    <n v="1320"/>
    <x v="0"/>
  </r>
  <r>
    <x v="1"/>
    <x v="7"/>
    <x v="0"/>
    <x v="0"/>
    <n v="2000"/>
    <n v="4577.3"/>
    <n v="5126.576"/>
    <n v="915.46"/>
    <x v="0"/>
  </r>
  <r>
    <x v="1"/>
    <x v="7"/>
    <x v="0"/>
    <x v="1"/>
    <n v="2000"/>
    <n v="8000"/>
    <n v="8960"/>
    <n v="1600"/>
    <x v="0"/>
  </r>
  <r>
    <x v="1"/>
    <x v="7"/>
    <x v="1"/>
    <x v="2"/>
    <n v="1245"/>
    <n v="4577.2"/>
    <n v="5126.4639999999999"/>
    <n v="915.44"/>
    <x v="0"/>
  </r>
  <r>
    <x v="1"/>
    <x v="7"/>
    <x v="2"/>
    <x v="3"/>
    <n v="644"/>
    <n v="5743.5"/>
    <n v="6432.72"/>
    <n v="1148.7"/>
    <x v="0"/>
  </r>
  <r>
    <x v="1"/>
    <x v="7"/>
    <x v="3"/>
    <x v="4"/>
    <n v="643"/>
    <n v="6700"/>
    <n v="7840"/>
    <n v="1400"/>
    <x v="0"/>
  </r>
  <r>
    <x v="1"/>
    <x v="7"/>
    <x v="2"/>
    <x v="5"/>
    <n v="455"/>
    <n v="5036.46"/>
    <n v="5128.0320000000002"/>
    <n v="1007.292"/>
    <x v="0"/>
  </r>
  <r>
    <x v="1"/>
    <x v="7"/>
    <x v="3"/>
    <x v="6"/>
    <n v="345"/>
    <n v="7700"/>
    <n v="7840"/>
    <n v="1540"/>
    <x v="0"/>
  </r>
  <r>
    <x v="1"/>
    <x v="7"/>
    <x v="1"/>
    <x v="7"/>
    <n v="122"/>
    <n v="110"/>
    <n v="112"/>
    <n v="22"/>
    <x v="0"/>
  </r>
  <r>
    <x v="1"/>
    <x v="7"/>
    <x v="4"/>
    <x v="8"/>
    <n v="78"/>
    <n v="5034.92"/>
    <n v="5126.4639999999999"/>
    <n v="1006.984"/>
    <x v="0"/>
  </r>
  <r>
    <x v="1"/>
    <x v="7"/>
    <x v="4"/>
    <x v="9"/>
    <n v="76"/>
    <n v="5034.5899999999992"/>
    <n v="5126.1279999999997"/>
    <n v="1006.9179999999999"/>
    <x v="0"/>
  </r>
  <r>
    <x v="1"/>
    <x v="7"/>
    <x v="4"/>
    <x v="10"/>
    <n v="46"/>
    <n v="230"/>
    <n v="224"/>
    <n v="46"/>
    <x v="0"/>
  </r>
  <r>
    <x v="1"/>
    <x v="7"/>
    <x v="4"/>
    <x v="11"/>
    <n v="34"/>
    <n v="5263.32"/>
    <n v="5126.0160000000005"/>
    <n v="1052.664"/>
    <x v="0"/>
  </r>
  <r>
    <x v="1"/>
    <x v="7"/>
    <x v="1"/>
    <x v="12"/>
    <n v="7"/>
    <n v="230"/>
    <n v="224"/>
    <n v="46"/>
    <x v="1"/>
  </r>
  <r>
    <x v="1"/>
    <x v="7"/>
    <x v="4"/>
    <x v="14"/>
    <n v="3"/>
    <n v="5263.8950000000004"/>
    <n v="5126.576"/>
    <n v="1052.7790000000002"/>
    <x v="1"/>
  </r>
  <r>
    <x v="1"/>
    <x v="7"/>
    <x v="5"/>
    <x v="13"/>
    <n v="2"/>
    <n v="7590"/>
    <n v="7392"/>
    <n v="1518"/>
    <x v="1"/>
  </r>
  <r>
    <x v="1"/>
    <x v="8"/>
    <x v="0"/>
    <x v="0"/>
    <n v="3566"/>
    <n v="5263.8950000000004"/>
    <n v="5126.576"/>
    <n v="1052.7790000000002"/>
    <x v="1"/>
  </r>
  <r>
    <x v="1"/>
    <x v="8"/>
    <x v="0"/>
    <x v="1"/>
    <n v="2498"/>
    <n v="8800"/>
    <n v="8960"/>
    <n v="1760"/>
    <x v="1"/>
  </r>
  <r>
    <x v="1"/>
    <x v="8"/>
    <x v="1"/>
    <x v="2"/>
    <n v="1245"/>
    <n v="5034.92"/>
    <n v="5126.4639999999999"/>
    <n v="1006.984"/>
    <x v="1"/>
  </r>
  <r>
    <x v="1"/>
    <x v="8"/>
    <x v="2"/>
    <x v="3"/>
    <n v="644"/>
    <n v="6317.85"/>
    <n v="6432.72"/>
    <n v="1263.5700000000002"/>
    <x v="1"/>
  </r>
  <r>
    <x v="1"/>
    <x v="8"/>
    <x v="3"/>
    <x v="4"/>
    <n v="643"/>
    <n v="7700"/>
    <n v="7840"/>
    <n v="1540"/>
    <x v="1"/>
  </r>
  <r>
    <x v="1"/>
    <x v="8"/>
    <x v="2"/>
    <x v="5"/>
    <n v="455"/>
    <n v="5036.46"/>
    <n v="5128.0320000000002"/>
    <n v="1007.292"/>
    <x v="1"/>
  </r>
  <r>
    <x v="1"/>
    <x v="8"/>
    <x v="3"/>
    <x v="6"/>
    <n v="345"/>
    <n v="7700"/>
    <n v="7840"/>
    <n v="1540"/>
    <x v="1"/>
  </r>
  <r>
    <x v="1"/>
    <x v="8"/>
    <x v="1"/>
    <x v="7"/>
    <n v="122"/>
    <n v="110"/>
    <n v="112"/>
    <n v="22"/>
    <x v="1"/>
  </r>
  <r>
    <x v="1"/>
    <x v="8"/>
    <x v="4"/>
    <x v="8"/>
    <n v="78"/>
    <n v="5034.92"/>
    <n v="5126.4639999999999"/>
    <n v="1006.984"/>
    <x v="1"/>
  </r>
  <r>
    <x v="1"/>
    <x v="8"/>
    <x v="4"/>
    <x v="9"/>
    <n v="76"/>
    <n v="4576.8999999999996"/>
    <n v="5126.1279999999997"/>
    <n v="915.38"/>
    <x v="1"/>
  </r>
  <r>
    <x v="1"/>
    <x v="8"/>
    <x v="4"/>
    <x v="10"/>
    <n v="50"/>
    <n v="200"/>
    <n v="224"/>
    <n v="40"/>
    <x v="1"/>
  </r>
  <r>
    <x v="1"/>
    <x v="8"/>
    <x v="4"/>
    <x v="11"/>
    <n v="34"/>
    <n v="4576.8"/>
    <n v="5126.0160000000005"/>
    <n v="915.36000000000013"/>
    <x v="1"/>
  </r>
  <r>
    <x v="1"/>
    <x v="8"/>
    <x v="1"/>
    <x v="12"/>
    <n v="7"/>
    <n v="100"/>
    <n v="224"/>
    <n v="40"/>
    <x v="1"/>
  </r>
  <r>
    <x v="1"/>
    <x v="8"/>
    <x v="4"/>
    <x v="14"/>
    <n v="3"/>
    <n v="4577.3"/>
    <n v="5126.576"/>
    <n v="915.46"/>
    <x v="1"/>
  </r>
  <r>
    <x v="1"/>
    <x v="8"/>
    <x v="5"/>
    <x v="13"/>
    <n v="2"/>
    <n v="6600"/>
    <n v="7392"/>
    <n v="1320"/>
    <x v="1"/>
  </r>
  <r>
    <x v="1"/>
    <x v="9"/>
    <x v="0"/>
    <x v="0"/>
    <n v="3566"/>
    <n v="4577.3"/>
    <n v="5126.576"/>
    <n v="915.46"/>
    <x v="1"/>
  </r>
  <r>
    <x v="1"/>
    <x v="9"/>
    <x v="0"/>
    <x v="1"/>
    <n v="2498"/>
    <n v="7700"/>
    <n v="8960"/>
    <n v="1600"/>
    <x v="1"/>
  </r>
  <r>
    <x v="1"/>
    <x v="9"/>
    <x v="1"/>
    <x v="2"/>
    <n v="1245"/>
    <n v="4577.2"/>
    <n v="5126.4639999999999"/>
    <n v="915.44"/>
    <x v="1"/>
  </r>
  <r>
    <x v="1"/>
    <x v="9"/>
    <x v="2"/>
    <x v="3"/>
    <n v="644"/>
    <n v="5743.5"/>
    <n v="6432.72"/>
    <n v="1148.7"/>
    <x v="1"/>
  </r>
  <r>
    <x v="1"/>
    <x v="9"/>
    <x v="3"/>
    <x v="4"/>
    <n v="643"/>
    <n v="7000"/>
    <n v="7840"/>
    <n v="1400"/>
    <x v="1"/>
  </r>
  <r>
    <x v="1"/>
    <x v="9"/>
    <x v="2"/>
    <x v="5"/>
    <n v="455"/>
    <n v="4578.6000000000004"/>
    <n v="5128.0320000000002"/>
    <n v="915.72000000000014"/>
    <x v="0"/>
  </r>
  <r>
    <x v="1"/>
    <x v="9"/>
    <x v="3"/>
    <x v="6"/>
    <n v="345"/>
    <n v="7600"/>
    <n v="7840"/>
    <n v="1400"/>
    <x v="0"/>
  </r>
  <r>
    <x v="1"/>
    <x v="9"/>
    <x v="1"/>
    <x v="7"/>
    <n v="122"/>
    <n v="100"/>
    <n v="112"/>
    <n v="20"/>
    <x v="0"/>
  </r>
  <r>
    <x v="1"/>
    <x v="9"/>
    <x v="4"/>
    <x v="8"/>
    <n v="78"/>
    <n v="4577.2"/>
    <n v="5126.4639999999999"/>
    <n v="915.44"/>
    <x v="0"/>
  </r>
  <r>
    <x v="1"/>
    <x v="9"/>
    <x v="4"/>
    <x v="9"/>
    <n v="76"/>
    <n v="4400"/>
    <n v="5126.1279999999997"/>
    <n v="915.38"/>
    <x v="0"/>
  </r>
  <r>
    <x v="1"/>
    <x v="9"/>
    <x v="4"/>
    <x v="10"/>
    <n v="46"/>
    <n v="200"/>
    <n v="224"/>
    <n v="40"/>
    <x v="0"/>
  </r>
  <r>
    <x v="1"/>
    <x v="9"/>
    <x v="4"/>
    <x v="11"/>
    <n v="34"/>
    <n v="4576.8"/>
    <n v="5126.0160000000005"/>
    <n v="915.36000000000013"/>
    <x v="0"/>
  </r>
  <r>
    <x v="1"/>
    <x v="9"/>
    <x v="1"/>
    <x v="12"/>
    <n v="7"/>
    <n v="200"/>
    <n v="224"/>
    <n v="40"/>
    <x v="0"/>
  </r>
  <r>
    <x v="1"/>
    <x v="9"/>
    <x v="4"/>
    <x v="14"/>
    <n v="3"/>
    <n v="4577.3"/>
    <n v="5126.576"/>
    <n v="915.46"/>
    <x v="0"/>
  </r>
  <r>
    <x v="1"/>
    <x v="9"/>
    <x v="5"/>
    <x v="13"/>
    <n v="2"/>
    <n v="6600"/>
    <n v="7392"/>
    <n v="1320"/>
    <x v="0"/>
  </r>
  <r>
    <x v="1"/>
    <x v="10"/>
    <x v="0"/>
    <x v="0"/>
    <n v="3566"/>
    <n v="4577.3"/>
    <n v="5126.576"/>
    <n v="915.46"/>
    <x v="0"/>
  </r>
  <r>
    <x v="1"/>
    <x v="10"/>
    <x v="0"/>
    <x v="1"/>
    <n v="2498"/>
    <n v="8000"/>
    <n v="8960"/>
    <n v="1600"/>
    <x v="0"/>
  </r>
  <r>
    <x v="1"/>
    <x v="10"/>
    <x v="1"/>
    <x v="2"/>
    <n v="1245"/>
    <n v="4577.2"/>
    <n v="5126.4639999999999"/>
    <n v="915.44"/>
    <x v="0"/>
  </r>
  <r>
    <x v="1"/>
    <x v="10"/>
    <x v="2"/>
    <x v="3"/>
    <n v="644"/>
    <n v="5743.5"/>
    <n v="6432.72"/>
    <n v="1148.7"/>
    <x v="0"/>
  </r>
  <r>
    <x v="1"/>
    <x v="10"/>
    <x v="3"/>
    <x v="4"/>
    <n v="643"/>
    <n v="7000"/>
    <n v="7840"/>
    <n v="1400"/>
    <x v="0"/>
  </r>
  <r>
    <x v="1"/>
    <x v="10"/>
    <x v="2"/>
    <x v="5"/>
    <n v="455"/>
    <n v="4578.6000000000004"/>
    <n v="5128.0320000000002"/>
    <n v="915.72000000000014"/>
    <x v="0"/>
  </r>
  <r>
    <x v="1"/>
    <x v="10"/>
    <x v="3"/>
    <x v="6"/>
    <n v="345"/>
    <n v="6000"/>
    <n v="7840"/>
    <n v="1400"/>
    <x v="0"/>
  </r>
  <r>
    <x v="1"/>
    <x v="10"/>
    <x v="1"/>
    <x v="7"/>
    <n v="122"/>
    <n v="100"/>
    <n v="112"/>
    <n v="20"/>
    <x v="0"/>
  </r>
  <r>
    <x v="1"/>
    <x v="10"/>
    <x v="4"/>
    <x v="8"/>
    <n v="78"/>
    <n v="4577.2"/>
    <n v="5126.4639999999999"/>
    <n v="915.44"/>
    <x v="0"/>
  </r>
  <r>
    <x v="1"/>
    <x v="10"/>
    <x v="4"/>
    <x v="9"/>
    <n v="76"/>
    <n v="4576.8999999999996"/>
    <n v="5126.1279999999997"/>
    <n v="915.38"/>
    <x v="0"/>
  </r>
  <r>
    <x v="1"/>
    <x v="10"/>
    <x v="4"/>
    <x v="10"/>
    <n v="46"/>
    <n v="200"/>
    <n v="224"/>
    <n v="40"/>
    <x v="0"/>
  </r>
  <r>
    <x v="1"/>
    <x v="10"/>
    <x v="4"/>
    <x v="11"/>
    <n v="34"/>
    <n v="5492.16"/>
    <n v="5126.0160000000005"/>
    <n v="1098.432"/>
    <x v="0"/>
  </r>
  <r>
    <x v="1"/>
    <x v="10"/>
    <x v="1"/>
    <x v="12"/>
    <n v="7"/>
    <n v="240"/>
    <n v="224"/>
    <n v="48"/>
    <x v="0"/>
  </r>
  <r>
    <x v="1"/>
    <x v="10"/>
    <x v="4"/>
    <x v="14"/>
    <n v="3"/>
    <n v="5492.76"/>
    <n v="5126.576"/>
    <n v="1098.5520000000001"/>
    <x v="0"/>
  </r>
  <r>
    <x v="1"/>
    <x v="10"/>
    <x v="5"/>
    <x v="13"/>
    <n v="2"/>
    <n v="7920"/>
    <n v="7392"/>
    <n v="1584"/>
    <x v="0"/>
  </r>
  <r>
    <x v="1"/>
    <x v="11"/>
    <x v="0"/>
    <x v="0"/>
    <n v="3000"/>
    <n v="4577.3"/>
    <n v="5126.576"/>
    <n v="915.46"/>
    <x v="0"/>
  </r>
  <r>
    <x v="1"/>
    <x v="11"/>
    <x v="0"/>
    <x v="1"/>
    <n v="2498"/>
    <n v="8000"/>
    <n v="8960"/>
    <n v="1600"/>
    <x v="0"/>
  </r>
  <r>
    <x v="1"/>
    <x v="11"/>
    <x v="1"/>
    <x v="2"/>
    <n v="1245"/>
    <n v="4577.2"/>
    <n v="5126.4639999999999"/>
    <n v="915.44"/>
    <x v="0"/>
  </r>
  <r>
    <x v="1"/>
    <x v="11"/>
    <x v="2"/>
    <x v="3"/>
    <n v="644"/>
    <n v="5743.5"/>
    <n v="6432.72"/>
    <n v="1148.7"/>
    <x v="0"/>
  </r>
  <r>
    <x v="1"/>
    <x v="11"/>
    <x v="3"/>
    <x v="4"/>
    <n v="643"/>
    <n v="7000"/>
    <n v="7840"/>
    <n v="1400"/>
    <x v="0"/>
  </r>
  <r>
    <x v="1"/>
    <x v="11"/>
    <x v="2"/>
    <x v="5"/>
    <n v="455"/>
    <n v="4578.6000000000004"/>
    <n v="5128.0320000000002"/>
    <n v="915.72000000000014"/>
    <x v="0"/>
  </r>
  <r>
    <x v="1"/>
    <x v="11"/>
    <x v="3"/>
    <x v="6"/>
    <n v="345"/>
    <n v="7000"/>
    <n v="7840"/>
    <n v="1400"/>
    <x v="0"/>
  </r>
  <r>
    <x v="1"/>
    <x v="11"/>
    <x v="1"/>
    <x v="7"/>
    <n v="122"/>
    <n v="100"/>
    <n v="112"/>
    <n v="20"/>
    <x v="0"/>
  </r>
  <r>
    <x v="1"/>
    <x v="11"/>
    <x v="4"/>
    <x v="8"/>
    <n v="78"/>
    <n v="4577.2"/>
    <n v="5126.4639999999999"/>
    <n v="915.44"/>
    <x v="0"/>
  </r>
  <r>
    <x v="1"/>
    <x v="11"/>
    <x v="4"/>
    <x v="9"/>
    <n v="76"/>
    <n v="4576.8999999999996"/>
    <n v="5126.1279999999997"/>
    <n v="915.38"/>
    <x v="0"/>
  </r>
  <r>
    <x v="1"/>
    <x v="11"/>
    <x v="4"/>
    <x v="10"/>
    <n v="46"/>
    <n v="200"/>
    <n v="224"/>
    <n v="40"/>
    <x v="0"/>
  </r>
  <r>
    <x v="1"/>
    <x v="11"/>
    <x v="4"/>
    <x v="11"/>
    <n v="34"/>
    <n v="4576.8"/>
    <n v="5126.0160000000005"/>
    <n v="915.36000000000013"/>
    <x v="0"/>
  </r>
  <r>
    <x v="1"/>
    <x v="11"/>
    <x v="1"/>
    <x v="12"/>
    <n v="7"/>
    <n v="200"/>
    <n v="224"/>
    <n v="40"/>
    <x v="0"/>
  </r>
  <r>
    <x v="1"/>
    <x v="11"/>
    <x v="4"/>
    <x v="14"/>
    <n v="3"/>
    <n v="4577.3"/>
    <n v="5126.576"/>
    <n v="915.46"/>
    <x v="0"/>
  </r>
  <r>
    <x v="1"/>
    <x v="11"/>
    <x v="5"/>
    <x v="13"/>
    <n v="2"/>
    <n v="6600"/>
    <n v="7392"/>
    <n v="1320"/>
    <x v="0"/>
  </r>
  <r>
    <x v="2"/>
    <x v="0"/>
    <x v="0"/>
    <x v="0"/>
    <n v="3566"/>
    <n v="5492.76"/>
    <n v="5126.576"/>
    <n v="1098.5520000000001"/>
    <x v="0"/>
  </r>
  <r>
    <x v="2"/>
    <x v="0"/>
    <x v="0"/>
    <x v="1"/>
    <n v="2498"/>
    <n v="9600"/>
    <n v="8960"/>
    <n v="1920"/>
    <x v="0"/>
  </r>
  <r>
    <x v="2"/>
    <x v="0"/>
    <x v="1"/>
    <x v="2"/>
    <n v="1245"/>
    <n v="5492.6399999999994"/>
    <n v="5126.4639999999999"/>
    <n v="1098.528"/>
    <x v="1"/>
  </r>
  <r>
    <x v="2"/>
    <x v="0"/>
    <x v="2"/>
    <x v="3"/>
    <n v="644"/>
    <n v="6892.2"/>
    <n v="6432.72"/>
    <n v="1378.44"/>
    <x v="1"/>
  </r>
  <r>
    <x v="2"/>
    <x v="0"/>
    <x v="3"/>
    <x v="4"/>
    <n v="643"/>
    <n v="8400"/>
    <n v="7840"/>
    <n v="1680"/>
    <x v="1"/>
  </r>
  <r>
    <x v="2"/>
    <x v="0"/>
    <x v="2"/>
    <x v="5"/>
    <n v="455"/>
    <n v="5494.3200000000006"/>
    <n v="5128.0320000000002"/>
    <n v="1098.8640000000003"/>
    <x v="1"/>
  </r>
  <r>
    <x v="2"/>
    <x v="0"/>
    <x v="3"/>
    <x v="6"/>
    <n v="345"/>
    <n v="8400"/>
    <n v="7840"/>
    <n v="1680"/>
    <x v="1"/>
  </r>
  <r>
    <x v="2"/>
    <x v="0"/>
    <x v="1"/>
    <x v="7"/>
    <n v="122"/>
    <n v="120"/>
    <n v="112"/>
    <n v="24"/>
    <x v="1"/>
  </r>
  <r>
    <x v="2"/>
    <x v="0"/>
    <x v="4"/>
    <x v="8"/>
    <n v="78"/>
    <n v="2288.6"/>
    <n v="5126.4639999999999"/>
    <n v="457.72"/>
    <x v="1"/>
  </r>
  <r>
    <x v="2"/>
    <x v="0"/>
    <x v="4"/>
    <x v="9"/>
    <n v="76"/>
    <n v="2288.4499999999998"/>
    <n v="5126.1279999999997"/>
    <n v="457.69"/>
    <x v="1"/>
  </r>
  <r>
    <x v="2"/>
    <x v="0"/>
    <x v="4"/>
    <x v="10"/>
    <n v="46"/>
    <n v="99"/>
    <n v="224"/>
    <n v="20"/>
    <x v="1"/>
  </r>
  <r>
    <x v="2"/>
    <x v="0"/>
    <x v="4"/>
    <x v="11"/>
    <n v="34"/>
    <n v="2288.4"/>
    <n v="5126.0160000000005"/>
    <n v="457.68000000000006"/>
    <x v="1"/>
  </r>
  <r>
    <x v="2"/>
    <x v="0"/>
    <x v="1"/>
    <x v="12"/>
    <n v="7"/>
    <n v="200"/>
    <n v="224"/>
    <n v="40"/>
    <x v="1"/>
  </r>
  <r>
    <x v="2"/>
    <x v="0"/>
    <x v="5"/>
    <x v="13"/>
    <n v="3"/>
    <n v="4577.3"/>
    <n v="7392"/>
    <n v="915.46"/>
    <x v="1"/>
  </r>
  <r>
    <x v="2"/>
    <x v="0"/>
    <x v="4"/>
    <x v="14"/>
    <n v="3"/>
    <n v="3300"/>
    <n v="5126.576"/>
    <n v="660"/>
    <x v="1"/>
  </r>
  <r>
    <x v="2"/>
    <x v="1"/>
    <x v="0"/>
    <x v="0"/>
    <n v="3566"/>
    <n v="4577.3"/>
    <n v="5126.576"/>
    <n v="915.46"/>
    <x v="1"/>
  </r>
  <r>
    <x v="2"/>
    <x v="1"/>
    <x v="0"/>
    <x v="1"/>
    <n v="2498"/>
    <n v="8000"/>
    <n v="8960"/>
    <n v="1600"/>
    <x v="1"/>
  </r>
  <r>
    <x v="2"/>
    <x v="1"/>
    <x v="1"/>
    <x v="2"/>
    <n v="1245"/>
    <n v="4577.2"/>
    <n v="5126.4639999999999"/>
    <n v="915.44"/>
    <x v="1"/>
  </r>
  <r>
    <x v="2"/>
    <x v="1"/>
    <x v="2"/>
    <x v="3"/>
    <n v="644"/>
    <n v="5743.5"/>
    <n v="6432.72"/>
    <n v="1148.7"/>
    <x v="1"/>
  </r>
  <r>
    <x v="2"/>
    <x v="1"/>
    <x v="3"/>
    <x v="4"/>
    <n v="643"/>
    <n v="6900"/>
    <n v="7840"/>
    <n v="1400"/>
    <x v="1"/>
  </r>
  <r>
    <x v="2"/>
    <x v="1"/>
    <x v="2"/>
    <x v="5"/>
    <n v="455"/>
    <n v="4578.6000000000004"/>
    <n v="5128.0320000000002"/>
    <n v="915.72000000000014"/>
    <x v="1"/>
  </r>
  <r>
    <x v="2"/>
    <x v="1"/>
    <x v="3"/>
    <x v="6"/>
    <n v="345"/>
    <n v="7000"/>
    <n v="7840"/>
    <n v="1400"/>
    <x v="1"/>
  </r>
  <r>
    <x v="2"/>
    <x v="1"/>
    <x v="1"/>
    <x v="7"/>
    <n v="122"/>
    <n v="100"/>
    <n v="112"/>
    <n v="20"/>
    <x v="1"/>
  </r>
  <r>
    <x v="2"/>
    <x v="1"/>
    <x v="4"/>
    <x v="8"/>
    <n v="78"/>
    <n v="2288.6"/>
    <n v="5126.4639999999999"/>
    <n v="457.72"/>
    <x v="1"/>
  </r>
  <r>
    <x v="2"/>
    <x v="1"/>
    <x v="4"/>
    <x v="9"/>
    <n v="76"/>
    <n v="2288.4499999999998"/>
    <n v="5126.1279999999997"/>
    <n v="457.69"/>
    <x v="1"/>
  </r>
  <r>
    <x v="2"/>
    <x v="1"/>
    <x v="4"/>
    <x v="10"/>
    <n v="46"/>
    <n v="100"/>
    <n v="224"/>
    <n v="20"/>
    <x v="1"/>
  </r>
  <r>
    <x v="2"/>
    <x v="1"/>
    <x v="4"/>
    <x v="11"/>
    <n v="34"/>
    <n v="2288.4"/>
    <n v="5126.0160000000005"/>
    <n v="457.68000000000006"/>
    <x v="1"/>
  </r>
  <r>
    <x v="2"/>
    <x v="1"/>
    <x v="1"/>
    <x v="12"/>
    <n v="7"/>
    <n v="200"/>
    <n v="224"/>
    <n v="40"/>
    <x v="0"/>
  </r>
  <r>
    <x v="2"/>
    <x v="1"/>
    <x v="4"/>
    <x v="14"/>
    <n v="3"/>
    <n v="3300"/>
    <n v="5126.576"/>
    <n v="660"/>
    <x v="0"/>
  </r>
  <r>
    <x v="2"/>
    <x v="1"/>
    <x v="5"/>
    <x v="13"/>
    <n v="2"/>
    <n v="6600"/>
    <n v="7392"/>
    <n v="1320"/>
    <x v="0"/>
  </r>
  <r>
    <x v="2"/>
    <x v="2"/>
    <x v="0"/>
    <x v="0"/>
    <n v="6000"/>
    <n v="4577.3"/>
    <n v="5126.576"/>
    <n v="915.46"/>
    <x v="0"/>
  </r>
  <r>
    <x v="2"/>
    <x v="2"/>
    <x v="0"/>
    <x v="1"/>
    <n v="2498"/>
    <n v="8100"/>
    <n v="8960"/>
    <n v="1600"/>
    <x v="0"/>
  </r>
  <r>
    <x v="2"/>
    <x v="2"/>
    <x v="1"/>
    <x v="2"/>
    <n v="1245"/>
    <n v="4577.2"/>
    <n v="5126.4639999999999"/>
    <n v="915.44"/>
    <x v="0"/>
  </r>
  <r>
    <x v="2"/>
    <x v="2"/>
    <x v="2"/>
    <x v="3"/>
    <n v="644"/>
    <n v="5743.5"/>
    <n v="6432.72"/>
    <n v="1148.7"/>
    <x v="0"/>
  </r>
  <r>
    <x v="2"/>
    <x v="2"/>
    <x v="3"/>
    <x v="4"/>
    <n v="643"/>
    <n v="7000"/>
    <n v="7840"/>
    <n v="1400"/>
    <x v="0"/>
  </r>
  <r>
    <x v="2"/>
    <x v="2"/>
    <x v="2"/>
    <x v="5"/>
    <n v="455"/>
    <n v="4578.6000000000004"/>
    <n v="5128.0320000000002"/>
    <n v="915.72000000000014"/>
    <x v="0"/>
  </r>
  <r>
    <x v="2"/>
    <x v="2"/>
    <x v="3"/>
    <x v="6"/>
    <n v="345"/>
    <n v="7200"/>
    <n v="7840"/>
    <n v="1400"/>
    <x v="0"/>
  </r>
  <r>
    <x v="2"/>
    <x v="2"/>
    <x v="1"/>
    <x v="7"/>
    <n v="122"/>
    <n v="100"/>
    <n v="112"/>
    <n v="20"/>
    <x v="0"/>
  </r>
  <r>
    <x v="2"/>
    <x v="2"/>
    <x v="4"/>
    <x v="8"/>
    <n v="78"/>
    <n v="2288.6"/>
    <n v="5126.4639999999999"/>
    <n v="457.72"/>
    <x v="0"/>
  </r>
  <r>
    <x v="2"/>
    <x v="2"/>
    <x v="4"/>
    <x v="9"/>
    <n v="76"/>
    <n v="2288.4499999999998"/>
    <n v="5126.1279999999997"/>
    <n v="457.69"/>
    <x v="0"/>
  </r>
  <r>
    <x v="2"/>
    <x v="2"/>
    <x v="4"/>
    <x v="10"/>
    <n v="46"/>
    <n v="100"/>
    <n v="224"/>
    <n v="20"/>
    <x v="0"/>
  </r>
  <r>
    <x v="2"/>
    <x v="2"/>
    <x v="4"/>
    <x v="11"/>
    <n v="34"/>
    <n v="2288.4"/>
    <n v="5126.0160000000005"/>
    <n v="457.68000000000006"/>
    <x v="0"/>
  </r>
  <r>
    <x v="2"/>
    <x v="2"/>
    <x v="1"/>
    <x v="12"/>
    <n v="7"/>
    <n v="200"/>
    <n v="224"/>
    <n v="40"/>
    <x v="0"/>
  </r>
  <r>
    <x v="2"/>
    <x v="2"/>
    <x v="4"/>
    <x v="14"/>
    <n v="3"/>
    <n v="2288.65"/>
    <n v="5126.576"/>
    <n v="457.73"/>
    <x v="0"/>
  </r>
  <r>
    <x v="2"/>
    <x v="2"/>
    <x v="5"/>
    <x v="13"/>
    <n v="10"/>
    <n v="6600"/>
    <n v="7392"/>
    <n v="1320"/>
    <x v="1"/>
  </r>
  <r>
    <x v="2"/>
    <x v="3"/>
    <x v="0"/>
    <x v="0"/>
    <n v="3566"/>
    <n v="4577.3"/>
    <n v="5126.576"/>
    <n v="915.46"/>
    <x v="1"/>
  </r>
  <r>
    <x v="2"/>
    <x v="3"/>
    <x v="0"/>
    <x v="1"/>
    <n v="2498"/>
    <n v="8000"/>
    <n v="8960"/>
    <n v="1600"/>
    <x v="1"/>
  </r>
  <r>
    <x v="2"/>
    <x v="3"/>
    <x v="1"/>
    <x v="2"/>
    <n v="1245"/>
    <n v="4577.2"/>
    <n v="5126.4639999999999"/>
    <n v="915.44"/>
    <x v="1"/>
  </r>
  <r>
    <x v="2"/>
    <x v="3"/>
    <x v="2"/>
    <x v="3"/>
    <n v="644"/>
    <n v="5743.5"/>
    <n v="6432.72"/>
    <n v="1148.7"/>
    <x v="1"/>
  </r>
  <r>
    <x v="2"/>
    <x v="3"/>
    <x v="3"/>
    <x v="4"/>
    <n v="643"/>
    <n v="7000"/>
    <n v="7840"/>
    <n v="1400"/>
    <x v="1"/>
  </r>
  <r>
    <x v="2"/>
    <x v="3"/>
    <x v="2"/>
    <x v="5"/>
    <n v="455"/>
    <n v="4578.6000000000004"/>
    <n v="5128.0320000000002"/>
    <n v="915.72000000000014"/>
    <x v="1"/>
  </r>
  <r>
    <x v="2"/>
    <x v="3"/>
    <x v="3"/>
    <x v="6"/>
    <n v="345"/>
    <n v="7000"/>
    <n v="7840"/>
    <n v="1400"/>
    <x v="1"/>
  </r>
  <r>
    <x v="2"/>
    <x v="3"/>
    <x v="1"/>
    <x v="7"/>
    <n v="122"/>
    <n v="100"/>
    <n v="112"/>
    <n v="20"/>
    <x v="1"/>
  </r>
  <r>
    <x v="2"/>
    <x v="3"/>
    <x v="4"/>
    <x v="8"/>
    <n v="78"/>
    <n v="2288.6"/>
    <n v="5126.4639999999999"/>
    <n v="457.72"/>
    <x v="1"/>
  </r>
  <r>
    <x v="2"/>
    <x v="3"/>
    <x v="4"/>
    <x v="9"/>
    <n v="76"/>
    <n v="2288.4499999999998"/>
    <n v="5126.1279999999997"/>
    <n v="457.69"/>
    <x v="1"/>
  </r>
  <r>
    <x v="2"/>
    <x v="3"/>
    <x v="4"/>
    <x v="10"/>
    <n v="46"/>
    <n v="100"/>
    <n v="224"/>
    <n v="20"/>
    <x v="1"/>
  </r>
  <r>
    <x v="2"/>
    <x v="3"/>
    <x v="4"/>
    <x v="11"/>
    <n v="34"/>
    <n v="2288.4"/>
    <n v="5126.0160000000005"/>
    <n v="457.68000000000006"/>
    <x v="1"/>
  </r>
  <r>
    <x v="2"/>
    <x v="3"/>
    <x v="1"/>
    <x v="12"/>
    <n v="7"/>
    <n v="200"/>
    <n v="224"/>
    <n v="40"/>
    <x v="1"/>
  </r>
  <r>
    <x v="2"/>
    <x v="3"/>
    <x v="4"/>
    <x v="14"/>
    <n v="3"/>
    <n v="2288.65"/>
    <n v="5126.576"/>
    <n v="457.73"/>
    <x v="1"/>
  </r>
  <r>
    <x v="2"/>
    <x v="3"/>
    <x v="5"/>
    <x v="13"/>
    <n v="2"/>
    <n v="7920"/>
    <n v="7392"/>
    <n v="1584"/>
    <x v="1"/>
  </r>
  <r>
    <x v="2"/>
    <x v="4"/>
    <x v="0"/>
    <x v="0"/>
    <n v="3566"/>
    <n v="4577.3"/>
    <n v="5126.576"/>
    <n v="915.46"/>
    <x v="0"/>
  </r>
  <r>
    <x v="2"/>
    <x v="4"/>
    <x v="0"/>
    <x v="1"/>
    <n v="2498"/>
    <n v="8800"/>
    <n v="8960"/>
    <n v="1760"/>
    <x v="0"/>
  </r>
  <r>
    <x v="2"/>
    <x v="4"/>
    <x v="1"/>
    <x v="2"/>
    <n v="1245"/>
    <n v="5034.92"/>
    <n v="5126.4639999999999"/>
    <n v="1006.984"/>
    <x v="0"/>
  </r>
  <r>
    <x v="2"/>
    <x v="4"/>
    <x v="2"/>
    <x v="3"/>
    <n v="644"/>
    <n v="6317.85"/>
    <n v="6432.72"/>
    <n v="1263.5700000000002"/>
    <x v="0"/>
  </r>
  <r>
    <x v="2"/>
    <x v="4"/>
    <x v="3"/>
    <x v="4"/>
    <n v="643"/>
    <n v="7700"/>
    <n v="7840"/>
    <n v="1540"/>
    <x v="0"/>
  </r>
  <r>
    <x v="2"/>
    <x v="4"/>
    <x v="2"/>
    <x v="5"/>
    <n v="455"/>
    <n v="5036.46"/>
    <n v="5128.0320000000002"/>
    <n v="1007.292"/>
    <x v="1"/>
  </r>
  <r>
    <x v="2"/>
    <x v="4"/>
    <x v="3"/>
    <x v="6"/>
    <n v="500"/>
    <n v="7700"/>
    <n v="7840"/>
    <n v="1540"/>
    <x v="1"/>
  </r>
  <r>
    <x v="2"/>
    <x v="4"/>
    <x v="1"/>
    <x v="7"/>
    <n v="122"/>
    <n v="110"/>
    <n v="112"/>
    <n v="22"/>
    <x v="1"/>
  </r>
  <r>
    <x v="2"/>
    <x v="4"/>
    <x v="4"/>
    <x v="8"/>
    <n v="78"/>
    <n v="2517.46"/>
    <n v="5126.4639999999999"/>
    <n v="503.49200000000002"/>
    <x v="1"/>
  </r>
  <r>
    <x v="2"/>
    <x v="4"/>
    <x v="4"/>
    <x v="9"/>
    <n v="76"/>
    <n v="2288.4499999999998"/>
    <n v="5126.1279999999997"/>
    <n v="457.69"/>
    <x v="1"/>
  </r>
  <r>
    <x v="2"/>
    <x v="4"/>
    <x v="4"/>
    <x v="10"/>
    <n v="46"/>
    <n v="100"/>
    <n v="224"/>
    <n v="20"/>
    <x v="1"/>
  </r>
  <r>
    <x v="2"/>
    <x v="4"/>
    <x v="4"/>
    <x v="11"/>
    <n v="34"/>
    <n v="2288.4"/>
    <n v="5126.0160000000005"/>
    <n v="457.68000000000006"/>
    <x v="1"/>
  </r>
  <r>
    <x v="2"/>
    <x v="4"/>
    <x v="1"/>
    <x v="12"/>
    <n v="7"/>
    <n v="200"/>
    <n v="224"/>
    <n v="40"/>
    <x v="1"/>
  </r>
  <r>
    <x v="2"/>
    <x v="4"/>
    <x v="4"/>
    <x v="14"/>
    <n v="3"/>
    <n v="3300"/>
    <n v="5126.576"/>
    <n v="660"/>
    <x v="1"/>
  </r>
  <r>
    <x v="2"/>
    <x v="4"/>
    <x v="5"/>
    <x v="13"/>
    <n v="2"/>
    <n v="4577.3"/>
    <n v="7392"/>
    <n v="915.46"/>
    <x v="0"/>
  </r>
  <r>
    <x v="2"/>
    <x v="5"/>
    <x v="0"/>
    <x v="0"/>
    <n v="3566"/>
    <n v="4577.3"/>
    <n v="5126.576"/>
    <n v="915.46"/>
    <x v="1"/>
  </r>
  <r>
    <x v="2"/>
    <x v="5"/>
    <x v="0"/>
    <x v="1"/>
    <n v="2498"/>
    <n v="8000"/>
    <n v="8960"/>
    <n v="1600"/>
    <x v="0"/>
  </r>
  <r>
    <x v="2"/>
    <x v="5"/>
    <x v="1"/>
    <x v="2"/>
    <n v="1245"/>
    <n v="4577.2"/>
    <n v="5126.4639999999999"/>
    <n v="915.44"/>
    <x v="0"/>
  </r>
  <r>
    <x v="2"/>
    <x v="5"/>
    <x v="2"/>
    <x v="3"/>
    <n v="644"/>
    <n v="5743.5"/>
    <n v="6432.72"/>
    <n v="1148.7"/>
    <x v="0"/>
  </r>
  <r>
    <x v="2"/>
    <x v="5"/>
    <x v="3"/>
    <x v="4"/>
    <n v="643"/>
    <n v="7000"/>
    <n v="7840"/>
    <n v="1400"/>
    <x v="0"/>
  </r>
  <r>
    <x v="2"/>
    <x v="5"/>
    <x v="2"/>
    <x v="5"/>
    <n v="455"/>
    <n v="4578.6000000000004"/>
    <n v="5128.0320000000002"/>
    <n v="915.72000000000014"/>
    <x v="0"/>
  </r>
  <r>
    <x v="2"/>
    <x v="5"/>
    <x v="3"/>
    <x v="6"/>
    <n v="345"/>
    <n v="7000"/>
    <n v="7840"/>
    <n v="1400"/>
    <x v="0"/>
  </r>
  <r>
    <x v="2"/>
    <x v="5"/>
    <x v="1"/>
    <x v="7"/>
    <n v="122"/>
    <n v="100"/>
    <n v="112"/>
    <n v="20"/>
    <x v="0"/>
  </r>
  <r>
    <x v="2"/>
    <x v="5"/>
    <x v="4"/>
    <x v="8"/>
    <n v="78"/>
    <n v="2288.6"/>
    <n v="5126.4639999999999"/>
    <n v="457.72"/>
    <x v="0"/>
  </r>
  <r>
    <x v="2"/>
    <x v="5"/>
    <x v="4"/>
    <x v="9"/>
    <n v="76"/>
    <n v="2288.4499999999998"/>
    <n v="5126.1279999999997"/>
    <n v="457.69"/>
    <x v="0"/>
  </r>
  <r>
    <x v="2"/>
    <x v="5"/>
    <x v="4"/>
    <x v="10"/>
    <n v="46"/>
    <n v="100"/>
    <n v="224"/>
    <n v="20"/>
    <x v="0"/>
  </r>
  <r>
    <x v="2"/>
    <x v="5"/>
    <x v="4"/>
    <x v="11"/>
    <n v="34"/>
    <n v="2288.4"/>
    <n v="5126.0160000000005"/>
    <n v="457.68000000000006"/>
    <x v="0"/>
  </r>
  <r>
    <x v="2"/>
    <x v="5"/>
    <x v="1"/>
    <x v="12"/>
    <n v="7"/>
    <n v="200"/>
    <n v="224"/>
    <n v="40"/>
    <x v="0"/>
  </r>
  <r>
    <x v="2"/>
    <x v="5"/>
    <x v="5"/>
    <x v="13"/>
    <n v="3"/>
    <n v="4577.3"/>
    <n v="7392"/>
    <n v="915.46"/>
    <x v="0"/>
  </r>
  <r>
    <x v="2"/>
    <x v="5"/>
    <x v="4"/>
    <x v="14"/>
    <n v="3"/>
    <n v="2288.65"/>
    <n v="5126.576"/>
    <n v="457.73"/>
    <x v="0"/>
  </r>
  <r>
    <x v="2"/>
    <x v="6"/>
    <x v="0"/>
    <x v="0"/>
    <n v="3566"/>
    <n v="4577.3"/>
    <n v="5126.576"/>
    <n v="915.46"/>
    <x v="0"/>
  </r>
  <r>
    <x v="2"/>
    <x v="6"/>
    <x v="0"/>
    <x v="1"/>
    <n v="9000"/>
    <n v="8000"/>
    <n v="8960"/>
    <n v="1600"/>
    <x v="0"/>
  </r>
  <r>
    <x v="2"/>
    <x v="6"/>
    <x v="1"/>
    <x v="2"/>
    <n v="1245"/>
    <n v="4577.2"/>
    <n v="5126.4639999999999"/>
    <n v="915.44"/>
    <x v="0"/>
  </r>
  <r>
    <x v="2"/>
    <x v="6"/>
    <x v="2"/>
    <x v="3"/>
    <n v="644"/>
    <n v="5743.5"/>
    <n v="6432.72"/>
    <n v="1148.7"/>
    <x v="0"/>
  </r>
  <r>
    <x v="2"/>
    <x v="6"/>
    <x v="3"/>
    <x v="4"/>
    <n v="643"/>
    <n v="7000"/>
    <n v="7840"/>
    <n v="1400"/>
    <x v="0"/>
  </r>
  <r>
    <x v="2"/>
    <x v="6"/>
    <x v="2"/>
    <x v="5"/>
    <n v="455"/>
    <n v="4578.6000000000004"/>
    <n v="5128.0320000000002"/>
    <n v="915.72000000000014"/>
    <x v="0"/>
  </r>
  <r>
    <x v="2"/>
    <x v="6"/>
    <x v="3"/>
    <x v="6"/>
    <n v="345"/>
    <n v="7000"/>
    <n v="7840"/>
    <n v="1400"/>
    <x v="0"/>
  </r>
  <r>
    <x v="2"/>
    <x v="6"/>
    <x v="1"/>
    <x v="7"/>
    <n v="122"/>
    <n v="100"/>
    <n v="112"/>
    <n v="20"/>
    <x v="0"/>
  </r>
  <r>
    <x v="2"/>
    <x v="6"/>
    <x v="4"/>
    <x v="8"/>
    <n v="78"/>
    <n v="2288.6"/>
    <n v="5126.4639999999999"/>
    <n v="457.72"/>
    <x v="0"/>
  </r>
  <r>
    <x v="2"/>
    <x v="6"/>
    <x v="4"/>
    <x v="9"/>
    <n v="76"/>
    <n v="2288.4499999999998"/>
    <n v="5126.1279999999997"/>
    <n v="457.69"/>
    <x v="0"/>
  </r>
  <r>
    <x v="2"/>
    <x v="6"/>
    <x v="4"/>
    <x v="10"/>
    <n v="46"/>
    <n v="100"/>
    <n v="224"/>
    <n v="20"/>
    <x v="0"/>
  </r>
  <r>
    <x v="2"/>
    <x v="6"/>
    <x v="4"/>
    <x v="11"/>
    <n v="34"/>
    <n v="2288.4"/>
    <n v="5126.0160000000005"/>
    <n v="457.68000000000006"/>
    <x v="0"/>
  </r>
  <r>
    <x v="2"/>
    <x v="6"/>
    <x v="1"/>
    <x v="12"/>
    <n v="7"/>
    <n v="200"/>
    <n v="224"/>
    <n v="40"/>
    <x v="0"/>
  </r>
  <r>
    <x v="2"/>
    <x v="6"/>
    <x v="4"/>
    <x v="14"/>
    <n v="3"/>
    <n v="2288.65"/>
    <n v="5126.576"/>
    <n v="457.73"/>
    <x v="0"/>
  </r>
  <r>
    <x v="2"/>
    <x v="6"/>
    <x v="5"/>
    <x v="13"/>
    <n v="2"/>
    <n v="6600"/>
    <n v="7392"/>
    <n v="1320"/>
    <x v="0"/>
  </r>
  <r>
    <x v="2"/>
    <x v="7"/>
    <x v="0"/>
    <x v="0"/>
    <n v="3566"/>
    <n v="4577.3"/>
    <n v="5126.576"/>
    <n v="915.46"/>
    <x v="0"/>
  </r>
  <r>
    <x v="2"/>
    <x v="7"/>
    <x v="0"/>
    <x v="1"/>
    <n v="2498"/>
    <n v="8000"/>
    <n v="8960"/>
    <n v="1600"/>
    <x v="0"/>
  </r>
  <r>
    <x v="2"/>
    <x v="7"/>
    <x v="1"/>
    <x v="2"/>
    <n v="1245"/>
    <n v="4577.2"/>
    <n v="5126.4639999999999"/>
    <n v="915.44"/>
    <x v="0"/>
  </r>
  <r>
    <x v="2"/>
    <x v="7"/>
    <x v="2"/>
    <x v="3"/>
    <n v="644"/>
    <n v="5743.5"/>
    <n v="6432.72"/>
    <n v="1148.7"/>
    <x v="0"/>
  </r>
  <r>
    <x v="2"/>
    <x v="7"/>
    <x v="3"/>
    <x v="4"/>
    <n v="643"/>
    <n v="7000"/>
    <n v="7840"/>
    <n v="1400"/>
    <x v="0"/>
  </r>
  <r>
    <x v="2"/>
    <x v="7"/>
    <x v="2"/>
    <x v="5"/>
    <n v="455"/>
    <n v="5036.46"/>
    <n v="5128.0320000000002"/>
    <n v="1007.292"/>
    <x v="0"/>
  </r>
  <r>
    <x v="2"/>
    <x v="7"/>
    <x v="3"/>
    <x v="6"/>
    <n v="345"/>
    <n v="7700"/>
    <n v="7840"/>
    <n v="1540"/>
    <x v="0"/>
  </r>
  <r>
    <x v="2"/>
    <x v="7"/>
    <x v="1"/>
    <x v="7"/>
    <n v="122"/>
    <n v="110"/>
    <n v="112"/>
    <n v="22"/>
    <x v="0"/>
  </r>
  <r>
    <x v="2"/>
    <x v="7"/>
    <x v="4"/>
    <x v="8"/>
    <n v="78"/>
    <n v="2517.46"/>
    <n v="5126.4639999999999"/>
    <n v="503.49200000000002"/>
    <x v="0"/>
  </r>
  <r>
    <x v="2"/>
    <x v="7"/>
    <x v="4"/>
    <x v="9"/>
    <n v="76"/>
    <n v="2517.2949999999996"/>
    <n v="5126.1279999999997"/>
    <n v="503.45899999999995"/>
    <x v="0"/>
  </r>
  <r>
    <x v="2"/>
    <x v="7"/>
    <x v="4"/>
    <x v="10"/>
    <n v="46"/>
    <n v="115"/>
    <n v="224"/>
    <n v="23"/>
    <x v="0"/>
  </r>
  <r>
    <x v="2"/>
    <x v="7"/>
    <x v="4"/>
    <x v="11"/>
    <n v="34"/>
    <n v="2631.66"/>
    <n v="5126.0160000000005"/>
    <n v="526.33199999999999"/>
    <x v="0"/>
  </r>
  <r>
    <x v="2"/>
    <x v="7"/>
    <x v="1"/>
    <x v="12"/>
    <n v="7"/>
    <n v="230"/>
    <n v="224"/>
    <n v="46"/>
    <x v="0"/>
  </r>
  <r>
    <x v="2"/>
    <x v="7"/>
    <x v="4"/>
    <x v="14"/>
    <n v="3"/>
    <n v="2631.9475000000002"/>
    <n v="5126.576"/>
    <n v="526.38950000000011"/>
    <x v="0"/>
  </r>
  <r>
    <x v="2"/>
    <x v="7"/>
    <x v="5"/>
    <x v="13"/>
    <n v="2"/>
    <n v="7590"/>
    <n v="7392"/>
    <n v="1518"/>
    <x v="0"/>
  </r>
  <r>
    <x v="2"/>
    <x v="8"/>
    <x v="0"/>
    <x v="0"/>
    <n v="3566"/>
    <n v="4577.3"/>
    <n v="5126.576"/>
    <n v="915.46"/>
    <x v="0"/>
  </r>
  <r>
    <x v="2"/>
    <x v="8"/>
    <x v="0"/>
    <x v="1"/>
    <n v="2498"/>
    <n v="8000"/>
    <n v="8960"/>
    <n v="1600"/>
    <x v="0"/>
  </r>
  <r>
    <x v="2"/>
    <x v="8"/>
    <x v="1"/>
    <x v="2"/>
    <n v="1245"/>
    <n v="4577.2"/>
    <n v="5126.4639999999999"/>
    <n v="915.44"/>
    <x v="0"/>
  </r>
  <r>
    <x v="2"/>
    <x v="8"/>
    <x v="2"/>
    <x v="3"/>
    <n v="644"/>
    <n v="5743.5"/>
    <n v="6432.72"/>
    <n v="1148.7"/>
    <x v="0"/>
  </r>
  <r>
    <x v="2"/>
    <x v="8"/>
    <x v="3"/>
    <x v="4"/>
    <n v="643"/>
    <n v="7000"/>
    <n v="7840"/>
    <n v="1400"/>
    <x v="0"/>
  </r>
  <r>
    <x v="2"/>
    <x v="8"/>
    <x v="2"/>
    <x v="5"/>
    <n v="455"/>
    <n v="4578.6000000000004"/>
    <n v="5128.0320000000002"/>
    <n v="915.72000000000014"/>
    <x v="0"/>
  </r>
  <r>
    <x v="2"/>
    <x v="8"/>
    <x v="3"/>
    <x v="6"/>
    <n v="345"/>
    <n v="7000"/>
    <n v="7840"/>
    <n v="1400"/>
    <x v="0"/>
  </r>
  <r>
    <x v="2"/>
    <x v="8"/>
    <x v="1"/>
    <x v="7"/>
    <n v="122"/>
    <n v="100"/>
    <n v="112"/>
    <n v="20"/>
    <x v="0"/>
  </r>
  <r>
    <x v="2"/>
    <x v="8"/>
    <x v="4"/>
    <x v="8"/>
    <n v="78"/>
    <n v="2288.6"/>
    <n v="5126.4639999999999"/>
    <n v="457.72"/>
    <x v="0"/>
  </r>
  <r>
    <x v="2"/>
    <x v="8"/>
    <x v="4"/>
    <x v="9"/>
    <n v="76"/>
    <n v="2288.4499999999998"/>
    <n v="5126.1279999999997"/>
    <n v="457.69"/>
    <x v="0"/>
  </r>
  <r>
    <x v="2"/>
    <x v="8"/>
    <x v="4"/>
    <x v="10"/>
    <n v="46"/>
    <n v="100"/>
    <n v="224"/>
    <n v="20"/>
    <x v="0"/>
  </r>
  <r>
    <x v="2"/>
    <x v="8"/>
    <x v="4"/>
    <x v="11"/>
    <n v="34"/>
    <n v="2746.08"/>
    <n v="5126.0160000000005"/>
    <n v="549.21600000000001"/>
    <x v="0"/>
  </r>
  <r>
    <x v="2"/>
    <x v="8"/>
    <x v="1"/>
    <x v="12"/>
    <n v="7"/>
    <n v="240"/>
    <n v="224"/>
    <n v="48"/>
    <x v="0"/>
  </r>
  <r>
    <x v="2"/>
    <x v="8"/>
    <x v="4"/>
    <x v="14"/>
    <n v="3"/>
    <n v="2746.38"/>
    <n v="5126.576"/>
    <n v="549.27600000000007"/>
    <x v="0"/>
  </r>
  <r>
    <x v="2"/>
    <x v="8"/>
    <x v="5"/>
    <x v="13"/>
    <n v="20"/>
    <n v="7920"/>
    <n v="7392"/>
    <n v="1584"/>
    <x v="0"/>
  </r>
  <r>
    <x v="2"/>
    <x v="9"/>
    <x v="0"/>
    <x v="0"/>
    <n v="3566"/>
    <n v="5035.0300000000007"/>
    <n v="5126.576"/>
    <n v="1007.0060000000002"/>
    <x v="0"/>
  </r>
  <r>
    <x v="2"/>
    <x v="9"/>
    <x v="0"/>
    <x v="1"/>
    <n v="2498"/>
    <n v="9200"/>
    <n v="8960"/>
    <n v="1840"/>
    <x v="0"/>
  </r>
  <r>
    <x v="2"/>
    <x v="9"/>
    <x v="1"/>
    <x v="2"/>
    <n v="1245"/>
    <n v="5263.78"/>
    <n v="5126.4639999999999"/>
    <n v="1052.7560000000001"/>
    <x v="0"/>
  </r>
  <r>
    <x v="2"/>
    <x v="9"/>
    <x v="2"/>
    <x v="3"/>
    <n v="644"/>
    <n v="6605.0249999999996"/>
    <n v="6432.72"/>
    <n v="1321.0050000000001"/>
    <x v="0"/>
  </r>
  <r>
    <x v="2"/>
    <x v="9"/>
    <x v="3"/>
    <x v="4"/>
    <n v="643"/>
    <n v="8400"/>
    <n v="7840"/>
    <n v="1680"/>
    <x v="0"/>
  </r>
  <r>
    <x v="2"/>
    <x v="9"/>
    <x v="2"/>
    <x v="5"/>
    <n v="455"/>
    <n v="5494.3200000000006"/>
    <n v="5128.0320000000002"/>
    <n v="1098.8640000000003"/>
    <x v="0"/>
  </r>
  <r>
    <x v="2"/>
    <x v="9"/>
    <x v="3"/>
    <x v="6"/>
    <n v="345"/>
    <n v="8200"/>
    <n v="7840"/>
    <n v="1680"/>
    <x v="0"/>
  </r>
  <r>
    <x v="2"/>
    <x v="9"/>
    <x v="1"/>
    <x v="7"/>
    <n v="122"/>
    <n v="120"/>
    <n v="112"/>
    <n v="24"/>
    <x v="0"/>
  </r>
  <r>
    <x v="2"/>
    <x v="9"/>
    <x v="4"/>
    <x v="8"/>
    <n v="78"/>
    <n v="2517.46"/>
    <n v="5126.4639999999999"/>
    <n v="503.49200000000002"/>
    <x v="0"/>
  </r>
  <r>
    <x v="2"/>
    <x v="9"/>
    <x v="4"/>
    <x v="9"/>
    <n v="76"/>
    <n v="2517.2949999999996"/>
    <n v="5126.1279999999997"/>
    <n v="503.45899999999995"/>
    <x v="0"/>
  </r>
  <r>
    <x v="2"/>
    <x v="9"/>
    <x v="4"/>
    <x v="10"/>
    <n v="46"/>
    <n v="110"/>
    <n v="224"/>
    <n v="22"/>
    <x v="0"/>
  </r>
  <r>
    <x v="2"/>
    <x v="9"/>
    <x v="4"/>
    <x v="11"/>
    <n v="34"/>
    <n v="2500"/>
    <n v="5126.0160000000005"/>
    <n v="503.44800000000009"/>
    <x v="0"/>
  </r>
  <r>
    <x v="2"/>
    <x v="9"/>
    <x v="1"/>
    <x v="12"/>
    <n v="7"/>
    <n v="220"/>
    <n v="224"/>
    <n v="44"/>
    <x v="0"/>
  </r>
  <r>
    <x v="2"/>
    <x v="9"/>
    <x v="4"/>
    <x v="14"/>
    <n v="3"/>
    <n v="2517.5150000000003"/>
    <n v="5126.576"/>
    <n v="503.5030000000001"/>
    <x v="0"/>
  </r>
  <r>
    <x v="2"/>
    <x v="9"/>
    <x v="5"/>
    <x v="13"/>
    <n v="2"/>
    <n v="7260"/>
    <n v="7392"/>
    <n v="1452"/>
    <x v="0"/>
  </r>
  <r>
    <x v="2"/>
    <x v="10"/>
    <x v="0"/>
    <x v="0"/>
    <n v="3566"/>
    <n v="5263.8950000000004"/>
    <n v="5126.576"/>
    <n v="1052.7790000000002"/>
    <x v="0"/>
  </r>
  <r>
    <x v="2"/>
    <x v="10"/>
    <x v="0"/>
    <x v="1"/>
    <n v="2000"/>
    <n v="8800"/>
    <n v="8960"/>
    <n v="1760"/>
    <x v="0"/>
  </r>
  <r>
    <x v="2"/>
    <x v="10"/>
    <x v="1"/>
    <x v="2"/>
    <n v="1245"/>
    <n v="5034.92"/>
    <n v="5126.4639999999999"/>
    <n v="1006.984"/>
    <x v="0"/>
  </r>
  <r>
    <x v="2"/>
    <x v="10"/>
    <x v="2"/>
    <x v="3"/>
    <n v="644"/>
    <n v="6317.85"/>
    <n v="6432.72"/>
    <n v="1263.5700000000002"/>
    <x v="0"/>
  </r>
  <r>
    <x v="2"/>
    <x v="10"/>
    <x v="3"/>
    <x v="4"/>
    <n v="643"/>
    <n v="7700"/>
    <n v="7840"/>
    <n v="1540"/>
    <x v="0"/>
  </r>
  <r>
    <x v="2"/>
    <x v="10"/>
    <x v="2"/>
    <x v="5"/>
    <n v="455"/>
    <n v="5036.46"/>
    <n v="5128.0320000000002"/>
    <n v="1007.292"/>
    <x v="0"/>
  </r>
  <r>
    <x v="2"/>
    <x v="10"/>
    <x v="3"/>
    <x v="6"/>
    <n v="345"/>
    <n v="7700"/>
    <n v="7840"/>
    <n v="1540"/>
    <x v="0"/>
  </r>
  <r>
    <x v="2"/>
    <x v="10"/>
    <x v="1"/>
    <x v="7"/>
    <n v="122"/>
    <n v="110"/>
    <n v="112"/>
    <n v="22"/>
    <x v="0"/>
  </r>
  <r>
    <x v="2"/>
    <x v="10"/>
    <x v="4"/>
    <x v="8"/>
    <n v="78"/>
    <n v="2517.46"/>
    <n v="5126.4639999999999"/>
    <n v="503.49200000000002"/>
    <x v="0"/>
  </r>
  <r>
    <x v="2"/>
    <x v="10"/>
    <x v="4"/>
    <x v="9"/>
    <n v="76"/>
    <n v="2288.4499999999998"/>
    <n v="5126.1279999999997"/>
    <n v="457.69"/>
    <x v="0"/>
  </r>
  <r>
    <x v="2"/>
    <x v="10"/>
    <x v="4"/>
    <x v="10"/>
    <n v="46"/>
    <n v="100"/>
    <n v="224"/>
    <n v="20"/>
    <x v="0"/>
  </r>
  <r>
    <x v="2"/>
    <x v="10"/>
    <x v="4"/>
    <x v="11"/>
    <n v="34"/>
    <n v="2288.4"/>
    <n v="5126.0160000000005"/>
    <n v="457.68000000000006"/>
    <x v="1"/>
  </r>
  <r>
    <x v="2"/>
    <x v="10"/>
    <x v="1"/>
    <x v="12"/>
    <n v="7"/>
    <n v="200"/>
    <n v="224"/>
    <n v="40"/>
    <x v="1"/>
  </r>
  <r>
    <x v="2"/>
    <x v="10"/>
    <x v="4"/>
    <x v="14"/>
    <n v="3"/>
    <n v="2288.65"/>
    <n v="5126.576"/>
    <n v="457.73"/>
    <x v="1"/>
  </r>
  <r>
    <x v="2"/>
    <x v="10"/>
    <x v="5"/>
    <x v="13"/>
    <n v="2"/>
    <n v="6600"/>
    <n v="7392"/>
    <n v="1320"/>
    <x v="1"/>
  </r>
  <r>
    <x v="2"/>
    <x v="11"/>
    <x v="0"/>
    <x v="0"/>
    <n v="3566"/>
    <n v="4577.3"/>
    <n v="5126.576"/>
    <n v="915.46"/>
    <x v="1"/>
  </r>
  <r>
    <x v="2"/>
    <x v="11"/>
    <x v="0"/>
    <x v="1"/>
    <n v="2498"/>
    <n v="8000"/>
    <n v="8960"/>
    <n v="1600"/>
    <x v="1"/>
  </r>
  <r>
    <x v="2"/>
    <x v="11"/>
    <x v="1"/>
    <x v="2"/>
    <n v="1245"/>
    <n v="4577.2"/>
    <n v="5126.4639999999999"/>
    <n v="915.44"/>
    <x v="1"/>
  </r>
  <r>
    <x v="2"/>
    <x v="11"/>
    <x v="2"/>
    <x v="3"/>
    <n v="644"/>
    <n v="5743.5"/>
    <n v="6432.72"/>
    <n v="1148.7"/>
    <x v="1"/>
  </r>
  <r>
    <x v="2"/>
    <x v="11"/>
    <x v="3"/>
    <x v="4"/>
    <n v="643"/>
    <n v="7900"/>
    <n v="7840"/>
    <n v="1400"/>
    <x v="1"/>
  </r>
  <r>
    <x v="2"/>
    <x v="11"/>
    <x v="2"/>
    <x v="5"/>
    <n v="455"/>
    <n v="4578.6000000000004"/>
    <n v="5128.0320000000002"/>
    <n v="915.72000000000014"/>
    <x v="1"/>
  </r>
  <r>
    <x v="2"/>
    <x v="11"/>
    <x v="3"/>
    <x v="6"/>
    <n v="345"/>
    <n v="7000"/>
    <n v="7840"/>
    <n v="1400"/>
    <x v="1"/>
  </r>
  <r>
    <x v="2"/>
    <x v="11"/>
    <x v="1"/>
    <x v="7"/>
    <n v="122"/>
    <n v="100"/>
    <n v="112"/>
    <n v="20"/>
    <x v="1"/>
  </r>
  <r>
    <x v="2"/>
    <x v="11"/>
    <x v="4"/>
    <x v="8"/>
    <n v="78"/>
    <n v="2288.6"/>
    <n v="5126.4639999999999"/>
    <n v="457.72"/>
    <x v="1"/>
  </r>
  <r>
    <x v="2"/>
    <x v="11"/>
    <x v="4"/>
    <x v="9"/>
    <n v="76"/>
    <n v="2288.4499999999998"/>
    <n v="5126.1279999999997"/>
    <n v="457.69"/>
    <x v="1"/>
  </r>
  <r>
    <x v="2"/>
    <x v="11"/>
    <x v="4"/>
    <x v="10"/>
    <n v="46"/>
    <n v="100"/>
    <n v="224"/>
    <n v="20"/>
    <x v="1"/>
  </r>
  <r>
    <x v="2"/>
    <x v="11"/>
    <x v="4"/>
    <x v="11"/>
    <n v="34"/>
    <n v="2288.4"/>
    <n v="5126.0160000000005"/>
    <n v="457.68000000000006"/>
    <x v="1"/>
  </r>
  <r>
    <x v="2"/>
    <x v="11"/>
    <x v="1"/>
    <x v="12"/>
    <n v="7"/>
    <n v="200"/>
    <n v="224"/>
    <n v="40"/>
    <x v="1"/>
  </r>
  <r>
    <x v="2"/>
    <x v="11"/>
    <x v="4"/>
    <x v="14"/>
    <n v="3"/>
    <n v="2288.65"/>
    <n v="5126.576"/>
    <n v="457.73"/>
    <x v="1"/>
  </r>
  <r>
    <x v="2"/>
    <x v="11"/>
    <x v="5"/>
    <x v="13"/>
    <n v="2"/>
    <n v="6600"/>
    <n v="7392"/>
    <n v="1320"/>
    <x v="1"/>
  </r>
  <r>
    <x v="3"/>
    <x v="0"/>
    <x v="0"/>
    <x v="0"/>
    <n v="3566"/>
    <n v="5492.76"/>
    <n v="5126.576"/>
    <n v="1098.5520000000001"/>
    <x v="1"/>
  </r>
  <r>
    <x v="3"/>
    <x v="0"/>
    <x v="0"/>
    <x v="1"/>
    <n v="2498"/>
    <n v="9600"/>
    <n v="8960"/>
    <n v="1920"/>
    <x v="1"/>
  </r>
  <r>
    <x v="3"/>
    <x v="0"/>
    <x v="1"/>
    <x v="2"/>
    <n v="1245"/>
    <n v="5492.6399999999994"/>
    <n v="5126.4639999999999"/>
    <n v="1098.528"/>
    <x v="1"/>
  </r>
  <r>
    <x v="3"/>
    <x v="0"/>
    <x v="2"/>
    <x v="3"/>
    <n v="644"/>
    <n v="6892.2"/>
    <n v="6432.72"/>
    <n v="1378.44"/>
    <x v="1"/>
  </r>
  <r>
    <x v="3"/>
    <x v="0"/>
    <x v="3"/>
    <x v="4"/>
    <n v="600"/>
    <n v="8400"/>
    <n v="7840"/>
    <n v="1680"/>
    <x v="0"/>
  </r>
  <r>
    <x v="3"/>
    <x v="0"/>
    <x v="2"/>
    <x v="5"/>
    <n v="455"/>
    <n v="5494.3200000000006"/>
    <n v="5128.0320000000002"/>
    <n v="1098.8640000000003"/>
    <x v="0"/>
  </r>
  <r>
    <x v="3"/>
    <x v="0"/>
    <x v="3"/>
    <x v="6"/>
    <n v="345"/>
    <n v="8400"/>
    <n v="7840"/>
    <n v="1680"/>
    <x v="0"/>
  </r>
  <r>
    <x v="3"/>
    <x v="0"/>
    <x v="1"/>
    <x v="7"/>
    <n v="122"/>
    <n v="120"/>
    <n v="112"/>
    <n v="24"/>
    <x v="0"/>
  </r>
  <r>
    <x v="3"/>
    <x v="0"/>
    <x v="4"/>
    <x v="8"/>
    <n v="78"/>
    <n v="2288.6"/>
    <n v="5126.4639999999999"/>
    <n v="457.72"/>
    <x v="0"/>
  </r>
  <r>
    <x v="3"/>
    <x v="0"/>
    <x v="4"/>
    <x v="9"/>
    <n v="76"/>
    <n v="3000"/>
    <n v="5126.1279999999997"/>
    <n v="457.69"/>
    <x v="0"/>
  </r>
  <r>
    <x v="3"/>
    <x v="0"/>
    <x v="4"/>
    <x v="10"/>
    <n v="46"/>
    <n v="100"/>
    <n v="224"/>
    <n v="20"/>
    <x v="0"/>
  </r>
  <r>
    <x v="3"/>
    <x v="0"/>
    <x v="4"/>
    <x v="11"/>
    <n v="34"/>
    <n v="2288.4"/>
    <n v="5126.0160000000005"/>
    <n v="457.68000000000006"/>
    <x v="0"/>
  </r>
  <r>
    <x v="3"/>
    <x v="0"/>
    <x v="1"/>
    <x v="12"/>
    <n v="7"/>
    <n v="200"/>
    <n v="224"/>
    <n v="40"/>
    <x v="0"/>
  </r>
  <r>
    <x v="3"/>
    <x v="0"/>
    <x v="5"/>
    <x v="13"/>
    <n v="3"/>
    <n v="4577.3"/>
    <n v="7392"/>
    <n v="915.46"/>
    <x v="0"/>
  </r>
  <r>
    <x v="3"/>
    <x v="0"/>
    <x v="4"/>
    <x v="14"/>
    <n v="3"/>
    <n v="3300"/>
    <n v="5126.576"/>
    <n v="660"/>
    <x v="0"/>
  </r>
  <r>
    <x v="3"/>
    <x v="1"/>
    <x v="0"/>
    <x v="0"/>
    <n v="3566"/>
    <n v="4577.3"/>
    <n v="5126.576"/>
    <n v="915.46"/>
    <x v="0"/>
  </r>
  <r>
    <x v="3"/>
    <x v="1"/>
    <x v="0"/>
    <x v="1"/>
    <n v="2498"/>
    <n v="7600"/>
    <n v="8960"/>
    <n v="1600"/>
    <x v="0"/>
  </r>
  <r>
    <x v="3"/>
    <x v="1"/>
    <x v="1"/>
    <x v="2"/>
    <n v="1245"/>
    <n v="4577.2"/>
    <n v="5126.4639999999999"/>
    <n v="915.44"/>
    <x v="0"/>
  </r>
  <r>
    <x v="3"/>
    <x v="1"/>
    <x v="2"/>
    <x v="3"/>
    <n v="644"/>
    <n v="5743.5"/>
    <n v="6432.72"/>
    <n v="1148.7"/>
    <x v="0"/>
  </r>
  <r>
    <x v="3"/>
    <x v="1"/>
    <x v="3"/>
    <x v="4"/>
    <n v="643"/>
    <n v="7000"/>
    <n v="7840"/>
    <n v="1400"/>
    <x v="0"/>
  </r>
  <r>
    <x v="3"/>
    <x v="1"/>
    <x v="2"/>
    <x v="5"/>
    <n v="455"/>
    <n v="4578.6000000000004"/>
    <n v="5128.0320000000002"/>
    <n v="915.72000000000014"/>
    <x v="0"/>
  </r>
  <r>
    <x v="3"/>
    <x v="1"/>
    <x v="3"/>
    <x v="6"/>
    <n v="345"/>
    <n v="7000"/>
    <n v="7840"/>
    <n v="1400"/>
    <x v="0"/>
  </r>
  <r>
    <x v="3"/>
    <x v="1"/>
    <x v="1"/>
    <x v="7"/>
    <n v="122"/>
    <n v="100"/>
    <n v="112"/>
    <n v="20"/>
    <x v="0"/>
  </r>
  <r>
    <x v="3"/>
    <x v="1"/>
    <x v="4"/>
    <x v="8"/>
    <n v="78"/>
    <n v="2288.6"/>
    <n v="5126.4639999999999"/>
    <n v="457.72"/>
    <x v="0"/>
  </r>
  <r>
    <x v="3"/>
    <x v="1"/>
    <x v="4"/>
    <x v="9"/>
    <n v="76"/>
    <n v="2288.4499999999998"/>
    <n v="5126.1279999999997"/>
    <n v="457.69"/>
    <x v="0"/>
  </r>
  <r>
    <x v="3"/>
    <x v="1"/>
    <x v="4"/>
    <x v="10"/>
    <n v="46"/>
    <n v="100"/>
    <n v="224"/>
    <n v="20"/>
    <x v="0"/>
  </r>
  <r>
    <x v="3"/>
    <x v="1"/>
    <x v="4"/>
    <x v="11"/>
    <n v="34"/>
    <n v="2288.4"/>
    <n v="5126.0160000000005"/>
    <n v="457.68000000000006"/>
    <x v="0"/>
  </r>
  <r>
    <x v="3"/>
    <x v="1"/>
    <x v="1"/>
    <x v="12"/>
    <n v="7"/>
    <n v="200"/>
    <n v="224"/>
    <n v="40"/>
    <x v="0"/>
  </r>
  <r>
    <x v="3"/>
    <x v="1"/>
    <x v="4"/>
    <x v="14"/>
    <n v="3"/>
    <n v="3300"/>
    <n v="5126.576"/>
    <n v="660"/>
    <x v="0"/>
  </r>
  <r>
    <x v="3"/>
    <x v="1"/>
    <x v="5"/>
    <x v="13"/>
    <n v="2"/>
    <n v="6600"/>
    <n v="7392"/>
    <n v="1320"/>
    <x v="0"/>
  </r>
  <r>
    <x v="3"/>
    <x v="2"/>
    <x v="0"/>
    <x v="0"/>
    <n v="3566"/>
    <n v="4577.3"/>
    <n v="5126.576"/>
    <n v="915.46"/>
    <x v="0"/>
  </r>
  <r>
    <x v="3"/>
    <x v="2"/>
    <x v="0"/>
    <x v="1"/>
    <n v="2498"/>
    <n v="8000"/>
    <n v="8960"/>
    <n v="1600"/>
    <x v="0"/>
  </r>
  <r>
    <x v="3"/>
    <x v="2"/>
    <x v="1"/>
    <x v="2"/>
    <n v="1245"/>
    <n v="4577.2"/>
    <n v="5126.4639999999999"/>
    <n v="915.44"/>
    <x v="0"/>
  </r>
  <r>
    <x v="3"/>
    <x v="2"/>
    <x v="2"/>
    <x v="3"/>
    <n v="644"/>
    <n v="10000"/>
    <n v="6432.72"/>
    <n v="2000"/>
    <x v="0"/>
  </r>
  <r>
    <x v="3"/>
    <x v="2"/>
    <x v="3"/>
    <x v="4"/>
    <n v="643"/>
    <n v="7000"/>
    <n v="7840"/>
    <n v="1400"/>
    <x v="0"/>
  </r>
  <r>
    <x v="3"/>
    <x v="2"/>
    <x v="2"/>
    <x v="5"/>
    <n v="455"/>
    <n v="4578.6000000000004"/>
    <n v="5128.0320000000002"/>
    <n v="915.72000000000014"/>
    <x v="0"/>
  </r>
  <r>
    <x v="3"/>
    <x v="2"/>
    <x v="3"/>
    <x v="6"/>
    <n v="345"/>
    <n v="7000"/>
    <n v="7840"/>
    <n v="1400"/>
    <x v="0"/>
  </r>
  <r>
    <x v="3"/>
    <x v="2"/>
    <x v="1"/>
    <x v="7"/>
    <n v="122"/>
    <n v="100"/>
    <n v="112"/>
    <n v="20"/>
    <x v="0"/>
  </r>
  <r>
    <x v="3"/>
    <x v="2"/>
    <x v="4"/>
    <x v="8"/>
    <n v="78"/>
    <n v="2288.6"/>
    <n v="5126.4639999999999"/>
    <n v="457.72"/>
    <x v="0"/>
  </r>
  <r>
    <x v="3"/>
    <x v="2"/>
    <x v="4"/>
    <x v="9"/>
    <n v="76"/>
    <n v="2288.4499999999998"/>
    <n v="5126.1279999999997"/>
    <n v="457.69"/>
    <x v="0"/>
  </r>
  <r>
    <x v="3"/>
    <x v="2"/>
    <x v="4"/>
    <x v="10"/>
    <n v="46"/>
    <n v="100"/>
    <n v="224"/>
    <n v="20"/>
    <x v="0"/>
  </r>
  <r>
    <x v="3"/>
    <x v="2"/>
    <x v="4"/>
    <x v="11"/>
    <n v="34"/>
    <n v="2288.4"/>
    <n v="5126.0160000000005"/>
    <n v="457.68000000000006"/>
    <x v="0"/>
  </r>
  <r>
    <x v="3"/>
    <x v="2"/>
    <x v="1"/>
    <x v="12"/>
    <n v="7"/>
    <n v="200"/>
    <n v="224"/>
    <n v="40"/>
    <x v="0"/>
  </r>
  <r>
    <x v="3"/>
    <x v="2"/>
    <x v="4"/>
    <x v="14"/>
    <n v="3"/>
    <n v="2288.65"/>
    <n v="5126.576"/>
    <n v="457.73"/>
    <x v="0"/>
  </r>
  <r>
    <x v="3"/>
    <x v="2"/>
    <x v="5"/>
    <x v="13"/>
    <n v="2"/>
    <n v="6600"/>
    <n v="7392"/>
    <n v="1320"/>
    <x v="0"/>
  </r>
  <r>
    <x v="3"/>
    <x v="3"/>
    <x v="0"/>
    <x v="0"/>
    <n v="3566"/>
    <n v="4577.3"/>
    <n v="5126.576"/>
    <n v="915.46"/>
    <x v="0"/>
  </r>
  <r>
    <x v="3"/>
    <x v="3"/>
    <x v="0"/>
    <x v="1"/>
    <n v="2498"/>
    <n v="8000"/>
    <n v="8960"/>
    <n v="1600"/>
    <x v="1"/>
  </r>
  <r>
    <x v="3"/>
    <x v="3"/>
    <x v="1"/>
    <x v="2"/>
    <n v="1245"/>
    <n v="4577.2"/>
    <n v="5126.4639999999999"/>
    <n v="915.44"/>
    <x v="1"/>
  </r>
  <r>
    <x v="3"/>
    <x v="3"/>
    <x v="2"/>
    <x v="3"/>
    <n v="644"/>
    <n v="15000"/>
    <n v="6432.72"/>
    <n v="3000"/>
    <x v="1"/>
  </r>
  <r>
    <x v="3"/>
    <x v="3"/>
    <x v="3"/>
    <x v="4"/>
    <n v="643"/>
    <n v="7000"/>
    <n v="7840"/>
    <n v="1400"/>
    <x v="1"/>
  </r>
  <r>
    <x v="3"/>
    <x v="3"/>
    <x v="2"/>
    <x v="5"/>
    <n v="500"/>
    <n v="14000"/>
    <n v="5128.0320000000002"/>
    <n v="2800"/>
    <x v="1"/>
  </r>
  <r>
    <x v="3"/>
    <x v="3"/>
    <x v="3"/>
    <x v="6"/>
    <n v="345"/>
    <n v="7000"/>
    <n v="7840"/>
    <n v="1400"/>
    <x v="1"/>
  </r>
  <r>
    <x v="3"/>
    <x v="3"/>
    <x v="1"/>
    <x v="7"/>
    <n v="122"/>
    <n v="100"/>
    <n v="112"/>
    <n v="20"/>
    <x v="1"/>
  </r>
  <r>
    <x v="3"/>
    <x v="3"/>
    <x v="4"/>
    <x v="8"/>
    <n v="78"/>
    <n v="2288.6"/>
    <n v="5126.4639999999999"/>
    <n v="457.72"/>
    <x v="1"/>
  </r>
  <r>
    <x v="3"/>
    <x v="3"/>
    <x v="4"/>
    <x v="9"/>
    <n v="76"/>
    <n v="2288.4499999999998"/>
    <n v="5126.1279999999997"/>
    <n v="457.69"/>
    <x v="1"/>
  </r>
  <r>
    <x v="3"/>
    <x v="3"/>
    <x v="4"/>
    <x v="10"/>
    <n v="46"/>
    <n v="100"/>
    <n v="224"/>
    <n v="20"/>
    <x v="1"/>
  </r>
  <r>
    <x v="3"/>
    <x v="3"/>
    <x v="4"/>
    <x v="11"/>
    <n v="34"/>
    <n v="2288.4"/>
    <n v="5126.0160000000005"/>
    <n v="457.68000000000006"/>
    <x v="1"/>
  </r>
  <r>
    <x v="3"/>
    <x v="3"/>
    <x v="1"/>
    <x v="12"/>
    <n v="7"/>
    <n v="200"/>
    <n v="224"/>
    <n v="40"/>
    <x v="1"/>
  </r>
  <r>
    <x v="3"/>
    <x v="3"/>
    <x v="4"/>
    <x v="14"/>
    <n v="3"/>
    <n v="2288.65"/>
    <n v="5126.576"/>
    <n v="457.73"/>
    <x v="1"/>
  </r>
  <r>
    <x v="3"/>
    <x v="3"/>
    <x v="5"/>
    <x v="13"/>
    <n v="2"/>
    <n v="7920"/>
    <n v="7392"/>
    <n v="1584"/>
    <x v="1"/>
  </r>
  <r>
    <x v="3"/>
    <x v="4"/>
    <x v="0"/>
    <x v="0"/>
    <n v="3566"/>
    <n v="4577.3"/>
    <n v="5126.576"/>
    <n v="915.46"/>
    <x v="1"/>
  </r>
  <r>
    <x v="3"/>
    <x v="4"/>
    <x v="0"/>
    <x v="1"/>
    <n v="2498"/>
    <n v="8800"/>
    <n v="8960"/>
    <n v="1760"/>
    <x v="1"/>
  </r>
  <r>
    <x v="3"/>
    <x v="4"/>
    <x v="1"/>
    <x v="2"/>
    <n v="1245"/>
    <n v="5034.92"/>
    <n v="5126.4639999999999"/>
    <n v="1006.984"/>
    <x v="1"/>
  </r>
  <r>
    <x v="3"/>
    <x v="4"/>
    <x v="2"/>
    <x v="3"/>
    <n v="644"/>
    <n v="6317.85"/>
    <n v="6432.72"/>
    <n v="1263.5700000000002"/>
    <x v="1"/>
  </r>
  <r>
    <x v="3"/>
    <x v="4"/>
    <x v="3"/>
    <x v="4"/>
    <n v="643"/>
    <n v="7700"/>
    <n v="7840"/>
    <n v="1540"/>
    <x v="1"/>
  </r>
  <r>
    <x v="3"/>
    <x v="4"/>
    <x v="2"/>
    <x v="5"/>
    <n v="455"/>
    <n v="5036.46"/>
    <n v="5128.0320000000002"/>
    <n v="1007.292"/>
    <x v="1"/>
  </r>
  <r>
    <x v="3"/>
    <x v="4"/>
    <x v="3"/>
    <x v="6"/>
    <n v="345"/>
    <n v="7700"/>
    <n v="7840"/>
    <n v="1540"/>
    <x v="1"/>
  </r>
  <r>
    <x v="3"/>
    <x v="4"/>
    <x v="1"/>
    <x v="7"/>
    <n v="122"/>
    <n v="110"/>
    <n v="112"/>
    <n v="22"/>
    <x v="1"/>
  </r>
  <r>
    <x v="3"/>
    <x v="4"/>
    <x v="4"/>
    <x v="8"/>
    <n v="78"/>
    <n v="2517.46"/>
    <n v="5126.4639999999999"/>
    <n v="503.49200000000002"/>
    <x v="1"/>
  </r>
  <r>
    <x v="3"/>
    <x v="4"/>
    <x v="4"/>
    <x v="9"/>
    <n v="76"/>
    <n v="2288.4499999999998"/>
    <n v="5126.1279999999997"/>
    <n v="457.69"/>
    <x v="1"/>
  </r>
  <r>
    <x v="3"/>
    <x v="4"/>
    <x v="4"/>
    <x v="10"/>
    <n v="46"/>
    <n v="100"/>
    <n v="224"/>
    <n v="20"/>
    <x v="1"/>
  </r>
  <r>
    <x v="3"/>
    <x v="4"/>
    <x v="4"/>
    <x v="11"/>
    <n v="34"/>
    <n v="2288.4"/>
    <n v="5126.0160000000005"/>
    <n v="457.68000000000006"/>
    <x v="0"/>
  </r>
  <r>
    <x v="3"/>
    <x v="4"/>
    <x v="1"/>
    <x v="12"/>
    <n v="7"/>
    <n v="200"/>
    <n v="224"/>
    <n v="40"/>
    <x v="0"/>
  </r>
  <r>
    <x v="3"/>
    <x v="4"/>
    <x v="4"/>
    <x v="14"/>
    <n v="3"/>
    <n v="3300"/>
    <n v="5126.576"/>
    <n v="660"/>
    <x v="0"/>
  </r>
  <r>
    <x v="3"/>
    <x v="4"/>
    <x v="5"/>
    <x v="13"/>
    <n v="2"/>
    <n v="4577.3"/>
    <n v="7392"/>
    <n v="915.46"/>
    <x v="0"/>
  </r>
  <r>
    <x v="3"/>
    <x v="5"/>
    <x v="0"/>
    <x v="0"/>
    <n v="3566"/>
    <n v="4577.3"/>
    <n v="5126.576"/>
    <n v="915.46"/>
    <x v="0"/>
  </r>
  <r>
    <x v="3"/>
    <x v="5"/>
    <x v="0"/>
    <x v="1"/>
    <n v="2498"/>
    <n v="8000"/>
    <n v="8960"/>
    <n v="1600"/>
    <x v="0"/>
  </r>
  <r>
    <x v="3"/>
    <x v="5"/>
    <x v="1"/>
    <x v="2"/>
    <n v="1245"/>
    <n v="4577.2"/>
    <n v="5126.4639999999999"/>
    <n v="915.44"/>
    <x v="0"/>
  </r>
  <r>
    <x v="3"/>
    <x v="5"/>
    <x v="2"/>
    <x v="3"/>
    <n v="644"/>
    <n v="10000"/>
    <n v="6432.72"/>
    <n v="2000"/>
    <x v="0"/>
  </r>
  <r>
    <x v="3"/>
    <x v="5"/>
    <x v="3"/>
    <x v="4"/>
    <n v="643"/>
    <n v="7000"/>
    <n v="7840"/>
    <n v="1400"/>
    <x v="0"/>
  </r>
  <r>
    <x v="3"/>
    <x v="5"/>
    <x v="2"/>
    <x v="5"/>
    <n v="455"/>
    <n v="8000"/>
    <n v="5128.0320000000002"/>
    <n v="1600"/>
    <x v="0"/>
  </r>
  <r>
    <x v="3"/>
    <x v="5"/>
    <x v="3"/>
    <x v="6"/>
    <n v="345"/>
    <n v="7000"/>
    <n v="7840"/>
    <n v="1400"/>
    <x v="0"/>
  </r>
  <r>
    <x v="3"/>
    <x v="5"/>
    <x v="1"/>
    <x v="7"/>
    <n v="122"/>
    <n v="100"/>
    <n v="112"/>
    <n v="20"/>
    <x v="0"/>
  </r>
  <r>
    <x v="3"/>
    <x v="5"/>
    <x v="4"/>
    <x v="8"/>
    <n v="78"/>
    <n v="2288.6"/>
    <n v="5126.4639999999999"/>
    <n v="457.72"/>
    <x v="0"/>
  </r>
  <r>
    <x v="3"/>
    <x v="5"/>
    <x v="4"/>
    <x v="9"/>
    <n v="76"/>
    <n v="2288.4499999999998"/>
    <n v="5126.1279999999997"/>
    <n v="457.69"/>
    <x v="0"/>
  </r>
  <r>
    <x v="3"/>
    <x v="5"/>
    <x v="4"/>
    <x v="10"/>
    <n v="46"/>
    <n v="100"/>
    <n v="224"/>
    <n v="20"/>
    <x v="0"/>
  </r>
  <r>
    <x v="3"/>
    <x v="5"/>
    <x v="4"/>
    <x v="11"/>
    <n v="34"/>
    <n v="2288.4"/>
    <n v="5126.0160000000005"/>
    <n v="457.68000000000006"/>
    <x v="0"/>
  </r>
  <r>
    <x v="3"/>
    <x v="5"/>
    <x v="1"/>
    <x v="12"/>
    <n v="7"/>
    <n v="200"/>
    <n v="224"/>
    <n v="40"/>
    <x v="0"/>
  </r>
  <r>
    <x v="3"/>
    <x v="5"/>
    <x v="5"/>
    <x v="13"/>
    <n v="6"/>
    <n v="4577.3"/>
    <n v="7392"/>
    <n v="915.46"/>
    <x v="1"/>
  </r>
  <r>
    <x v="3"/>
    <x v="5"/>
    <x v="4"/>
    <x v="14"/>
    <n v="3"/>
    <n v="2288.65"/>
    <n v="5126.576"/>
    <n v="457.73"/>
    <x v="1"/>
  </r>
  <r>
    <x v="3"/>
    <x v="6"/>
    <x v="0"/>
    <x v="0"/>
    <n v="3566"/>
    <n v="4577.3"/>
    <n v="5126.576"/>
    <n v="915.46"/>
    <x v="1"/>
  </r>
  <r>
    <x v="3"/>
    <x v="6"/>
    <x v="0"/>
    <x v="1"/>
    <n v="2498"/>
    <n v="8000"/>
    <n v="8960"/>
    <n v="1600"/>
    <x v="1"/>
  </r>
  <r>
    <x v="3"/>
    <x v="6"/>
    <x v="1"/>
    <x v="2"/>
    <n v="1245"/>
    <n v="4577.2"/>
    <n v="5126.4639999999999"/>
    <n v="915.44"/>
    <x v="1"/>
  </r>
  <r>
    <x v="3"/>
    <x v="6"/>
    <x v="2"/>
    <x v="3"/>
    <n v="644"/>
    <n v="5743.5"/>
    <n v="6432.72"/>
    <n v="1148.7"/>
    <x v="1"/>
  </r>
  <r>
    <x v="3"/>
    <x v="6"/>
    <x v="3"/>
    <x v="4"/>
    <n v="643"/>
    <n v="7000"/>
    <n v="7840"/>
    <n v="1400"/>
    <x v="1"/>
  </r>
  <r>
    <x v="3"/>
    <x v="6"/>
    <x v="2"/>
    <x v="5"/>
    <n v="455"/>
    <n v="4578.6000000000004"/>
    <n v="5128.0320000000002"/>
    <n v="915.72000000000014"/>
    <x v="1"/>
  </r>
  <r>
    <x v="3"/>
    <x v="6"/>
    <x v="3"/>
    <x v="6"/>
    <n v="345"/>
    <n v="7000"/>
    <n v="7840"/>
    <n v="1400"/>
    <x v="1"/>
  </r>
  <r>
    <x v="3"/>
    <x v="6"/>
    <x v="1"/>
    <x v="7"/>
    <n v="122"/>
    <n v="100"/>
    <n v="112"/>
    <n v="20"/>
    <x v="1"/>
  </r>
  <r>
    <x v="3"/>
    <x v="6"/>
    <x v="4"/>
    <x v="8"/>
    <n v="78"/>
    <n v="2288.6"/>
    <n v="5126.4639999999999"/>
    <n v="457.72"/>
    <x v="1"/>
  </r>
  <r>
    <x v="3"/>
    <x v="6"/>
    <x v="4"/>
    <x v="9"/>
    <n v="76"/>
    <n v="2288.4499999999998"/>
    <n v="5126.1279999999997"/>
    <n v="457.69"/>
    <x v="1"/>
  </r>
  <r>
    <x v="3"/>
    <x v="6"/>
    <x v="4"/>
    <x v="10"/>
    <n v="46"/>
    <n v="100"/>
    <n v="224"/>
    <n v="20"/>
    <x v="1"/>
  </r>
  <r>
    <x v="3"/>
    <x v="6"/>
    <x v="4"/>
    <x v="11"/>
    <n v="34"/>
    <n v="2288.4"/>
    <n v="5126.0160000000005"/>
    <n v="457.68000000000006"/>
    <x v="1"/>
  </r>
  <r>
    <x v="3"/>
    <x v="6"/>
    <x v="1"/>
    <x v="12"/>
    <n v="7"/>
    <n v="200"/>
    <n v="224"/>
    <n v="40"/>
    <x v="1"/>
  </r>
  <r>
    <x v="3"/>
    <x v="6"/>
    <x v="4"/>
    <x v="14"/>
    <n v="3"/>
    <n v="2288.65"/>
    <n v="5126.576"/>
    <n v="457.73"/>
    <x v="1"/>
  </r>
  <r>
    <x v="3"/>
    <x v="6"/>
    <x v="5"/>
    <x v="13"/>
    <n v="2"/>
    <n v="6600"/>
    <n v="7392"/>
    <n v="1320"/>
    <x v="0"/>
  </r>
  <r>
    <x v="3"/>
    <x v="7"/>
    <x v="0"/>
    <x v="0"/>
    <n v="3566"/>
    <n v="4577.3"/>
    <n v="5126.576"/>
    <n v="915.46"/>
    <x v="0"/>
  </r>
  <r>
    <x v="3"/>
    <x v="7"/>
    <x v="0"/>
    <x v="1"/>
    <n v="2498"/>
    <n v="8000"/>
    <n v="8960"/>
    <n v="1600"/>
    <x v="0"/>
  </r>
  <r>
    <x v="3"/>
    <x v="7"/>
    <x v="1"/>
    <x v="2"/>
    <n v="1245"/>
    <n v="4577.2"/>
    <n v="5126.4639999999999"/>
    <n v="915.44"/>
    <x v="0"/>
  </r>
  <r>
    <x v="3"/>
    <x v="7"/>
    <x v="2"/>
    <x v="3"/>
    <n v="644"/>
    <n v="5743.5"/>
    <n v="6432.72"/>
    <n v="1148.7"/>
    <x v="0"/>
  </r>
  <r>
    <x v="3"/>
    <x v="7"/>
    <x v="3"/>
    <x v="4"/>
    <n v="643"/>
    <n v="7000"/>
    <n v="7840"/>
    <n v="1400"/>
    <x v="1"/>
  </r>
  <r>
    <x v="3"/>
    <x v="7"/>
    <x v="2"/>
    <x v="5"/>
    <n v="550"/>
    <n v="5036.46"/>
    <n v="5128.0320000000002"/>
    <n v="1007.292"/>
    <x v="1"/>
  </r>
  <r>
    <x v="3"/>
    <x v="7"/>
    <x v="3"/>
    <x v="6"/>
    <n v="345"/>
    <n v="7700"/>
    <n v="7840"/>
    <n v="1540"/>
    <x v="1"/>
  </r>
  <r>
    <x v="3"/>
    <x v="7"/>
    <x v="1"/>
    <x v="7"/>
    <n v="122"/>
    <n v="110"/>
    <n v="112"/>
    <n v="22"/>
    <x v="1"/>
  </r>
  <r>
    <x v="3"/>
    <x v="7"/>
    <x v="4"/>
    <x v="8"/>
    <n v="78"/>
    <n v="2517.46"/>
    <n v="5126.4639999999999"/>
    <n v="503.49200000000002"/>
    <x v="1"/>
  </r>
  <r>
    <x v="3"/>
    <x v="7"/>
    <x v="4"/>
    <x v="9"/>
    <n v="70"/>
    <n v="2517.2949999999996"/>
    <n v="5126.1279999999997"/>
    <n v="503.45899999999995"/>
    <x v="1"/>
  </r>
  <r>
    <x v="3"/>
    <x v="7"/>
    <x v="4"/>
    <x v="10"/>
    <n v="46"/>
    <n v="115"/>
    <n v="224"/>
    <n v="23"/>
    <x v="1"/>
  </r>
  <r>
    <x v="3"/>
    <x v="7"/>
    <x v="4"/>
    <x v="11"/>
    <n v="34"/>
    <n v="2631.66"/>
    <n v="5126.0160000000005"/>
    <n v="526.33199999999999"/>
    <x v="1"/>
  </r>
  <r>
    <x v="3"/>
    <x v="7"/>
    <x v="1"/>
    <x v="12"/>
    <n v="7"/>
    <n v="230"/>
    <n v="224"/>
    <n v="46"/>
    <x v="1"/>
  </r>
  <r>
    <x v="3"/>
    <x v="7"/>
    <x v="4"/>
    <x v="14"/>
    <n v="3"/>
    <n v="2631.9475000000002"/>
    <n v="5126.576"/>
    <n v="526.38950000000011"/>
    <x v="0"/>
  </r>
  <r>
    <x v="3"/>
    <x v="7"/>
    <x v="5"/>
    <x v="13"/>
    <n v="2"/>
    <n v="7590"/>
    <n v="7392"/>
    <n v="1518"/>
    <x v="1"/>
  </r>
  <r>
    <x v="3"/>
    <x v="8"/>
    <x v="0"/>
    <x v="0"/>
    <n v="3566"/>
    <n v="4577.3"/>
    <n v="5126.576"/>
    <n v="915.46"/>
    <x v="1"/>
  </r>
  <r>
    <x v="3"/>
    <x v="8"/>
    <x v="0"/>
    <x v="1"/>
    <n v="2498"/>
    <n v="8000"/>
    <n v="8960"/>
    <n v="1600"/>
    <x v="1"/>
  </r>
  <r>
    <x v="3"/>
    <x v="8"/>
    <x v="1"/>
    <x v="2"/>
    <n v="1245"/>
    <n v="4577.2"/>
    <n v="5126.4639999999999"/>
    <n v="915.44"/>
    <x v="1"/>
  </r>
  <r>
    <x v="3"/>
    <x v="8"/>
    <x v="2"/>
    <x v="3"/>
    <n v="644"/>
    <n v="5743.5"/>
    <n v="6432.72"/>
    <n v="1148.7"/>
    <x v="1"/>
  </r>
  <r>
    <x v="3"/>
    <x v="8"/>
    <x v="3"/>
    <x v="4"/>
    <n v="643"/>
    <n v="7000"/>
    <n v="7840"/>
    <n v="1400"/>
    <x v="1"/>
  </r>
  <r>
    <x v="3"/>
    <x v="8"/>
    <x v="2"/>
    <x v="5"/>
    <n v="455"/>
    <n v="4578.6000000000004"/>
    <n v="5128.0320000000002"/>
    <n v="915.72000000000014"/>
    <x v="1"/>
  </r>
  <r>
    <x v="3"/>
    <x v="8"/>
    <x v="3"/>
    <x v="6"/>
    <n v="345"/>
    <n v="7000"/>
    <n v="7840"/>
    <n v="1400"/>
    <x v="1"/>
  </r>
  <r>
    <x v="3"/>
    <x v="8"/>
    <x v="1"/>
    <x v="7"/>
    <n v="122"/>
    <n v="100"/>
    <n v="112"/>
    <n v="20"/>
    <x v="1"/>
  </r>
  <r>
    <x v="3"/>
    <x v="8"/>
    <x v="4"/>
    <x v="8"/>
    <n v="78"/>
    <n v="2288.6"/>
    <n v="5126.4639999999999"/>
    <n v="457.72"/>
    <x v="1"/>
  </r>
  <r>
    <x v="3"/>
    <x v="8"/>
    <x v="4"/>
    <x v="9"/>
    <n v="76"/>
    <n v="2288.4499999999998"/>
    <n v="5126.1279999999997"/>
    <n v="457.69"/>
    <x v="1"/>
  </r>
  <r>
    <x v="3"/>
    <x v="8"/>
    <x v="4"/>
    <x v="10"/>
    <n v="46"/>
    <n v="100"/>
    <n v="224"/>
    <n v="20"/>
    <x v="1"/>
  </r>
  <r>
    <x v="3"/>
    <x v="8"/>
    <x v="4"/>
    <x v="11"/>
    <n v="34"/>
    <n v="2746.08"/>
    <n v="5126.0160000000005"/>
    <n v="549.21600000000001"/>
    <x v="1"/>
  </r>
  <r>
    <x v="3"/>
    <x v="8"/>
    <x v="1"/>
    <x v="12"/>
    <n v="7"/>
    <n v="240"/>
    <n v="224"/>
    <n v="48"/>
    <x v="1"/>
  </r>
  <r>
    <x v="3"/>
    <x v="8"/>
    <x v="4"/>
    <x v="14"/>
    <n v="3"/>
    <n v="2746.38"/>
    <n v="5126.576"/>
    <n v="549.27600000000007"/>
    <x v="1"/>
  </r>
  <r>
    <x v="3"/>
    <x v="8"/>
    <x v="5"/>
    <x v="13"/>
    <n v="2"/>
    <n v="7920"/>
    <n v="7392"/>
    <n v="1584"/>
    <x v="1"/>
  </r>
  <r>
    <x v="3"/>
    <x v="9"/>
    <x v="0"/>
    <x v="0"/>
    <n v="3000"/>
    <n v="5035.0300000000007"/>
    <n v="5126.576"/>
    <n v="1007.0060000000002"/>
    <x v="1"/>
  </r>
  <r>
    <x v="3"/>
    <x v="9"/>
    <x v="0"/>
    <x v="1"/>
    <n v="2498"/>
    <n v="9200"/>
    <n v="8960"/>
    <n v="1840"/>
    <x v="1"/>
  </r>
  <r>
    <x v="3"/>
    <x v="9"/>
    <x v="1"/>
    <x v="2"/>
    <n v="1245"/>
    <n v="5263.78"/>
    <n v="5126.4639999999999"/>
    <n v="1052.7560000000001"/>
    <x v="1"/>
  </r>
  <r>
    <x v="3"/>
    <x v="9"/>
    <x v="2"/>
    <x v="3"/>
    <n v="644"/>
    <n v="6605.0249999999996"/>
    <n v="6432.72"/>
    <n v="1321.0050000000001"/>
    <x v="1"/>
  </r>
  <r>
    <x v="3"/>
    <x v="9"/>
    <x v="3"/>
    <x v="4"/>
    <n v="643"/>
    <n v="8400"/>
    <n v="7840"/>
    <n v="1680"/>
    <x v="1"/>
  </r>
  <r>
    <x v="3"/>
    <x v="9"/>
    <x v="2"/>
    <x v="5"/>
    <n v="455"/>
    <n v="5494.3200000000006"/>
    <n v="5128.0320000000002"/>
    <n v="1098.8640000000003"/>
    <x v="1"/>
  </r>
  <r>
    <x v="3"/>
    <x v="9"/>
    <x v="3"/>
    <x v="6"/>
    <n v="345"/>
    <n v="8400"/>
    <n v="7840"/>
    <n v="1680"/>
    <x v="1"/>
  </r>
  <r>
    <x v="3"/>
    <x v="9"/>
    <x v="1"/>
    <x v="7"/>
    <n v="122"/>
    <n v="120"/>
    <n v="112"/>
    <n v="24"/>
    <x v="1"/>
  </r>
  <r>
    <x v="3"/>
    <x v="9"/>
    <x v="4"/>
    <x v="8"/>
    <n v="78"/>
    <n v="2517.46"/>
    <n v="5126.4639999999999"/>
    <n v="503.49200000000002"/>
    <x v="1"/>
  </r>
  <r>
    <x v="3"/>
    <x v="9"/>
    <x v="4"/>
    <x v="9"/>
    <n v="76"/>
    <n v="2517.2949999999996"/>
    <n v="5126.1279999999997"/>
    <n v="503.45899999999995"/>
    <x v="1"/>
  </r>
  <r>
    <x v="3"/>
    <x v="9"/>
    <x v="4"/>
    <x v="10"/>
    <n v="46"/>
    <n v="110"/>
    <n v="224"/>
    <n v="22"/>
    <x v="1"/>
  </r>
  <r>
    <x v="3"/>
    <x v="9"/>
    <x v="4"/>
    <x v="11"/>
    <n v="34"/>
    <n v="2517.2400000000002"/>
    <n v="5126.0160000000005"/>
    <n v="503.44800000000009"/>
    <x v="1"/>
  </r>
  <r>
    <x v="3"/>
    <x v="9"/>
    <x v="1"/>
    <x v="12"/>
    <n v="7"/>
    <n v="220"/>
    <n v="224"/>
    <n v="44"/>
    <x v="1"/>
  </r>
  <r>
    <x v="3"/>
    <x v="9"/>
    <x v="4"/>
    <x v="14"/>
    <n v="3"/>
    <n v="2517.5150000000003"/>
    <n v="5126.576"/>
    <n v="503.5030000000001"/>
    <x v="1"/>
  </r>
  <r>
    <x v="3"/>
    <x v="9"/>
    <x v="5"/>
    <x v="13"/>
    <n v="2"/>
    <n v="7260"/>
    <n v="7392"/>
    <n v="1452"/>
    <x v="1"/>
  </r>
  <r>
    <x v="3"/>
    <x v="10"/>
    <x v="0"/>
    <x v="0"/>
    <n v="3566"/>
    <n v="5263.8950000000004"/>
    <n v="5126.576"/>
    <n v="1052.7790000000002"/>
    <x v="1"/>
  </r>
  <r>
    <x v="3"/>
    <x v="10"/>
    <x v="0"/>
    <x v="1"/>
    <n v="2498"/>
    <n v="8800"/>
    <n v="8960"/>
    <n v="1760"/>
    <x v="1"/>
  </r>
  <r>
    <x v="3"/>
    <x v="10"/>
    <x v="1"/>
    <x v="2"/>
    <n v="1245"/>
    <n v="5034.92"/>
    <n v="5126.4639999999999"/>
    <n v="1006.984"/>
    <x v="1"/>
  </r>
  <r>
    <x v="3"/>
    <x v="10"/>
    <x v="2"/>
    <x v="3"/>
    <n v="644"/>
    <n v="22000"/>
    <n v="6432.72"/>
    <n v="4400"/>
    <x v="1"/>
  </r>
  <r>
    <x v="3"/>
    <x v="10"/>
    <x v="3"/>
    <x v="4"/>
    <n v="643"/>
    <n v="7700"/>
    <n v="7840"/>
    <n v="1540"/>
    <x v="1"/>
  </r>
  <r>
    <x v="3"/>
    <x v="10"/>
    <x v="2"/>
    <x v="5"/>
    <n v="455"/>
    <n v="11111"/>
    <n v="5128.0320000000002"/>
    <n v="2222.2000000000003"/>
    <x v="1"/>
  </r>
  <r>
    <x v="3"/>
    <x v="10"/>
    <x v="3"/>
    <x v="6"/>
    <n v="345"/>
    <n v="7700"/>
    <n v="7840"/>
    <n v="1540"/>
    <x v="1"/>
  </r>
  <r>
    <x v="3"/>
    <x v="10"/>
    <x v="1"/>
    <x v="7"/>
    <n v="122"/>
    <n v="110"/>
    <n v="112"/>
    <n v="22"/>
    <x v="1"/>
  </r>
  <r>
    <x v="3"/>
    <x v="10"/>
    <x v="4"/>
    <x v="8"/>
    <n v="78"/>
    <n v="2517.46"/>
    <n v="5126.4639999999999"/>
    <n v="503.49200000000002"/>
    <x v="1"/>
  </r>
  <r>
    <x v="3"/>
    <x v="10"/>
    <x v="4"/>
    <x v="9"/>
    <n v="76"/>
    <n v="2288.4499999999998"/>
    <n v="5126.1279999999997"/>
    <n v="457.69"/>
    <x v="1"/>
  </r>
  <r>
    <x v="3"/>
    <x v="10"/>
    <x v="4"/>
    <x v="10"/>
    <n v="46"/>
    <n v="100"/>
    <n v="224"/>
    <n v="20"/>
    <x v="1"/>
  </r>
  <r>
    <x v="3"/>
    <x v="10"/>
    <x v="4"/>
    <x v="11"/>
    <n v="34"/>
    <n v="2288.4"/>
    <n v="5126.0160000000005"/>
    <n v="457.68000000000006"/>
    <x v="1"/>
  </r>
  <r>
    <x v="3"/>
    <x v="10"/>
    <x v="1"/>
    <x v="12"/>
    <n v="8"/>
    <n v="200"/>
    <n v="224"/>
    <n v="40"/>
    <x v="1"/>
  </r>
  <r>
    <x v="3"/>
    <x v="10"/>
    <x v="4"/>
    <x v="14"/>
    <n v="3"/>
    <n v="2288.65"/>
    <n v="5126.576"/>
    <n v="457.73"/>
    <x v="1"/>
  </r>
  <r>
    <x v="3"/>
    <x v="10"/>
    <x v="5"/>
    <x v="13"/>
    <n v="2"/>
    <n v="6600"/>
    <n v="7392"/>
    <n v="1320"/>
    <x v="1"/>
  </r>
  <r>
    <x v="3"/>
    <x v="11"/>
    <x v="0"/>
    <x v="0"/>
    <n v="3566"/>
    <n v="4577.3"/>
    <n v="5126.576"/>
    <n v="915.46"/>
    <x v="1"/>
  </r>
  <r>
    <x v="3"/>
    <x v="11"/>
    <x v="0"/>
    <x v="1"/>
    <n v="2498"/>
    <n v="8000"/>
    <n v="8960"/>
    <n v="1600"/>
    <x v="1"/>
  </r>
  <r>
    <x v="3"/>
    <x v="11"/>
    <x v="1"/>
    <x v="2"/>
    <n v="1245"/>
    <n v="4577.2"/>
    <n v="5126.4639999999999"/>
    <n v="915.44"/>
    <x v="1"/>
  </r>
  <r>
    <x v="3"/>
    <x v="11"/>
    <x v="2"/>
    <x v="3"/>
    <n v="644"/>
    <n v="5743.5"/>
    <n v="6432.72"/>
    <n v="1148.7"/>
    <x v="1"/>
  </r>
  <r>
    <x v="3"/>
    <x v="11"/>
    <x v="3"/>
    <x v="4"/>
    <n v="643"/>
    <n v="7000"/>
    <n v="7840"/>
    <n v="1400"/>
    <x v="1"/>
  </r>
  <r>
    <x v="3"/>
    <x v="11"/>
    <x v="2"/>
    <x v="5"/>
    <n v="455"/>
    <n v="4578.6000000000004"/>
    <n v="5128.0320000000002"/>
    <n v="915.72000000000014"/>
    <x v="1"/>
  </r>
  <r>
    <x v="3"/>
    <x v="11"/>
    <x v="3"/>
    <x v="6"/>
    <n v="345"/>
    <n v="7000"/>
    <n v="7840"/>
    <n v="1400"/>
    <x v="1"/>
  </r>
  <r>
    <x v="3"/>
    <x v="11"/>
    <x v="1"/>
    <x v="7"/>
    <n v="100"/>
    <n v="100"/>
    <n v="112"/>
    <n v="20"/>
    <x v="1"/>
  </r>
  <r>
    <x v="3"/>
    <x v="11"/>
    <x v="4"/>
    <x v="8"/>
    <n v="78"/>
    <n v="2288.6"/>
    <n v="5126.4639999999999"/>
    <n v="457.72"/>
    <x v="1"/>
  </r>
  <r>
    <x v="3"/>
    <x v="11"/>
    <x v="4"/>
    <x v="9"/>
    <n v="76"/>
    <n v="2288.4499999999998"/>
    <n v="5126.1279999999997"/>
    <n v="457.69"/>
    <x v="1"/>
  </r>
  <r>
    <x v="3"/>
    <x v="11"/>
    <x v="4"/>
    <x v="10"/>
    <n v="46"/>
    <n v="100"/>
    <n v="224"/>
    <n v="20"/>
    <x v="1"/>
  </r>
  <r>
    <x v="3"/>
    <x v="11"/>
    <x v="4"/>
    <x v="11"/>
    <n v="34"/>
    <n v="2288.4"/>
    <n v="5126.0160000000005"/>
    <n v="457.68000000000006"/>
    <x v="1"/>
  </r>
  <r>
    <x v="3"/>
    <x v="11"/>
    <x v="1"/>
    <x v="12"/>
    <n v="7"/>
    <n v="200"/>
    <n v="224"/>
    <n v="40"/>
    <x v="1"/>
  </r>
  <r>
    <x v="3"/>
    <x v="11"/>
    <x v="4"/>
    <x v="14"/>
    <n v="3"/>
    <n v="2288.65"/>
    <n v="5126.576"/>
    <n v="457.73"/>
    <x v="1"/>
  </r>
  <r>
    <x v="3"/>
    <x v="11"/>
    <x v="5"/>
    <x v="13"/>
    <n v="2"/>
    <n v="6600"/>
    <n v="7392"/>
    <n v="1320"/>
    <x v="1"/>
  </r>
  <r>
    <x v="4"/>
    <x v="0"/>
    <x v="0"/>
    <x v="0"/>
    <n v="3000"/>
    <n v="4577.3"/>
    <n v="5126.576"/>
    <n v="915.46"/>
    <x v="1"/>
  </r>
  <r>
    <x v="4"/>
    <x v="0"/>
    <x v="0"/>
    <x v="1"/>
    <n v="2498"/>
    <n v="8000"/>
    <n v="8960"/>
    <n v="1000"/>
    <x v="1"/>
  </r>
  <r>
    <x v="4"/>
    <x v="0"/>
    <x v="1"/>
    <x v="2"/>
    <n v="1245"/>
    <n v="4577.2"/>
    <n v="5126.4639999999999"/>
    <n v="915.44"/>
    <x v="1"/>
  </r>
  <r>
    <x v="4"/>
    <x v="0"/>
    <x v="2"/>
    <x v="3"/>
    <n v="644"/>
    <n v="5743.5"/>
    <n v="6432.72"/>
    <n v="1148.7"/>
    <x v="1"/>
  </r>
  <r>
    <x v="4"/>
    <x v="0"/>
    <x v="3"/>
    <x v="4"/>
    <n v="643"/>
    <n v="7000"/>
    <n v="7840"/>
    <n v="1400"/>
    <x v="1"/>
  </r>
  <r>
    <x v="4"/>
    <x v="0"/>
    <x v="2"/>
    <x v="5"/>
    <n v="455"/>
    <n v="4578.6000000000004"/>
    <n v="5128.0320000000002"/>
    <n v="915.72000000000014"/>
    <x v="1"/>
  </r>
  <r>
    <x v="4"/>
    <x v="0"/>
    <x v="3"/>
    <x v="6"/>
    <n v="345"/>
    <n v="7000"/>
    <n v="7840"/>
    <n v="600"/>
    <x v="1"/>
  </r>
  <r>
    <x v="4"/>
    <x v="0"/>
    <x v="1"/>
    <x v="7"/>
    <n v="122"/>
    <n v="100"/>
    <n v="112"/>
    <n v="20"/>
    <x v="1"/>
  </r>
  <r>
    <x v="4"/>
    <x v="0"/>
    <x v="4"/>
    <x v="8"/>
    <n v="78"/>
    <n v="4577.2"/>
    <n v="5126.4639999999999"/>
    <n v="915.44"/>
    <x v="1"/>
  </r>
  <r>
    <x v="4"/>
    <x v="0"/>
    <x v="4"/>
    <x v="9"/>
    <n v="76"/>
    <n v="4576.8999999999996"/>
    <n v="5126.1279999999997"/>
    <n v="915.38"/>
    <x v="1"/>
  </r>
  <r>
    <x v="4"/>
    <x v="0"/>
    <x v="4"/>
    <x v="10"/>
    <n v="46"/>
    <n v="200"/>
    <n v="224"/>
    <n v="40"/>
    <x v="1"/>
  </r>
  <r>
    <x v="4"/>
    <x v="0"/>
    <x v="4"/>
    <x v="11"/>
    <n v="34"/>
    <n v="4576.8"/>
    <n v="5126.0160000000005"/>
    <n v="915.36000000000013"/>
    <x v="1"/>
  </r>
  <r>
    <x v="4"/>
    <x v="0"/>
    <x v="1"/>
    <x v="12"/>
    <n v="7"/>
    <n v="200"/>
    <n v="224"/>
    <n v="40"/>
    <x v="1"/>
  </r>
  <r>
    <x v="4"/>
    <x v="0"/>
    <x v="5"/>
    <x v="13"/>
    <n v="3"/>
    <n v="6600"/>
    <n v="7392"/>
    <n v="1320"/>
    <x v="1"/>
  </r>
  <r>
    <x v="4"/>
    <x v="0"/>
    <x v="4"/>
    <x v="14"/>
    <n v="2"/>
    <n v="4577.3"/>
    <n v="5126.576"/>
    <n v="915.46"/>
    <x v="1"/>
  </r>
  <r>
    <x v="4"/>
    <x v="1"/>
    <x v="0"/>
    <x v="0"/>
    <n v="3566"/>
    <n v="4577.3"/>
    <n v="5126.576"/>
    <n v="915.46"/>
    <x v="1"/>
  </r>
  <r>
    <x v="4"/>
    <x v="1"/>
    <x v="0"/>
    <x v="1"/>
    <n v="2498"/>
    <n v="8000"/>
    <n v="8960"/>
    <n v="1600"/>
    <x v="1"/>
  </r>
  <r>
    <x v="4"/>
    <x v="1"/>
    <x v="1"/>
    <x v="2"/>
    <n v="1245"/>
    <n v="4577.2"/>
    <n v="5126.4639999999999"/>
    <n v="915.44"/>
    <x v="1"/>
  </r>
  <r>
    <x v="4"/>
    <x v="1"/>
    <x v="2"/>
    <x v="3"/>
    <n v="644"/>
    <n v="5743.5"/>
    <n v="6432.72"/>
    <n v="1148.7"/>
    <x v="1"/>
  </r>
  <r>
    <x v="4"/>
    <x v="1"/>
    <x v="3"/>
    <x v="4"/>
    <n v="643"/>
    <n v="7000"/>
    <n v="7840"/>
    <n v="1100"/>
    <x v="1"/>
  </r>
  <r>
    <x v="4"/>
    <x v="1"/>
    <x v="2"/>
    <x v="5"/>
    <n v="455"/>
    <n v="4578.6000000000004"/>
    <n v="5128.0320000000002"/>
    <n v="915.72000000000014"/>
    <x v="1"/>
  </r>
  <r>
    <x v="4"/>
    <x v="1"/>
    <x v="3"/>
    <x v="6"/>
    <n v="345"/>
    <n v="7000"/>
    <n v="7840"/>
    <n v="1400"/>
    <x v="1"/>
  </r>
  <r>
    <x v="4"/>
    <x v="1"/>
    <x v="1"/>
    <x v="7"/>
    <n v="122"/>
    <n v="100"/>
    <n v="112"/>
    <n v="20"/>
    <x v="1"/>
  </r>
  <r>
    <x v="4"/>
    <x v="1"/>
    <x v="4"/>
    <x v="8"/>
    <n v="78"/>
    <n v="4577.2"/>
    <n v="5126.4639999999999"/>
    <n v="915.44"/>
    <x v="1"/>
  </r>
  <r>
    <x v="4"/>
    <x v="1"/>
    <x v="4"/>
    <x v="9"/>
    <n v="76"/>
    <n v="4576.8999999999996"/>
    <n v="5126.1279999999997"/>
    <n v="915.38"/>
    <x v="1"/>
  </r>
  <r>
    <x v="4"/>
    <x v="1"/>
    <x v="4"/>
    <x v="10"/>
    <n v="46"/>
    <n v="200"/>
    <n v="224"/>
    <n v="40"/>
    <x v="1"/>
  </r>
  <r>
    <x v="4"/>
    <x v="1"/>
    <x v="4"/>
    <x v="11"/>
    <n v="34"/>
    <n v="4576.8"/>
    <n v="5126.0160000000005"/>
    <n v="915.36000000000013"/>
    <x v="1"/>
  </r>
  <r>
    <x v="4"/>
    <x v="1"/>
    <x v="1"/>
    <x v="12"/>
    <n v="7"/>
    <n v="200"/>
    <n v="224"/>
    <n v="40"/>
    <x v="1"/>
  </r>
  <r>
    <x v="4"/>
    <x v="1"/>
    <x v="4"/>
    <x v="14"/>
    <n v="3"/>
    <n v="4577.3"/>
    <n v="5126.576"/>
    <n v="915.46"/>
    <x v="1"/>
  </r>
  <r>
    <x v="4"/>
    <x v="1"/>
    <x v="5"/>
    <x v="13"/>
    <n v="2"/>
    <n v="6600"/>
    <n v="7392"/>
    <n v="1320"/>
    <x v="1"/>
  </r>
  <r>
    <x v="4"/>
    <x v="2"/>
    <x v="0"/>
    <x v="0"/>
    <n v="3566"/>
    <n v="4577.3"/>
    <n v="5126.576"/>
    <n v="915.46"/>
    <x v="1"/>
  </r>
  <r>
    <x v="4"/>
    <x v="2"/>
    <x v="0"/>
    <x v="1"/>
    <n v="2498"/>
    <n v="8000"/>
    <n v="8960"/>
    <n v="1600"/>
    <x v="1"/>
  </r>
  <r>
    <x v="4"/>
    <x v="2"/>
    <x v="1"/>
    <x v="2"/>
    <n v="1200"/>
    <n v="4577.2"/>
    <n v="5126.4639999999999"/>
    <n v="915.44"/>
    <x v="1"/>
  </r>
  <r>
    <x v="4"/>
    <x v="2"/>
    <x v="2"/>
    <x v="3"/>
    <n v="644"/>
    <n v="5000"/>
    <n v="6432.72"/>
    <n v="1500"/>
    <x v="0"/>
  </r>
  <r>
    <x v="4"/>
    <x v="2"/>
    <x v="3"/>
    <x v="4"/>
    <n v="643"/>
    <n v="7000"/>
    <n v="7840"/>
    <n v="1400"/>
    <x v="0"/>
  </r>
  <r>
    <x v="4"/>
    <x v="2"/>
    <x v="2"/>
    <x v="5"/>
    <n v="560"/>
    <n v="4578.6000000000004"/>
    <n v="5128.0320000000002"/>
    <n v="915.72000000000014"/>
    <x v="0"/>
  </r>
  <r>
    <x v="4"/>
    <x v="2"/>
    <x v="3"/>
    <x v="6"/>
    <n v="345"/>
    <n v="7000"/>
    <n v="7840"/>
    <n v="1400"/>
    <x v="0"/>
  </r>
  <r>
    <x v="4"/>
    <x v="2"/>
    <x v="1"/>
    <x v="7"/>
    <n v="122"/>
    <n v="50"/>
    <n v="112"/>
    <n v="20"/>
    <x v="0"/>
  </r>
  <r>
    <x v="4"/>
    <x v="2"/>
    <x v="4"/>
    <x v="8"/>
    <n v="78"/>
    <n v="4577.2"/>
    <n v="5126.4639999999999"/>
    <n v="915.44"/>
    <x v="0"/>
  </r>
  <r>
    <x v="4"/>
    <x v="2"/>
    <x v="4"/>
    <x v="9"/>
    <n v="76"/>
    <n v="4576.8999999999996"/>
    <n v="5126.1279999999997"/>
    <n v="915.38"/>
    <x v="0"/>
  </r>
  <r>
    <x v="4"/>
    <x v="2"/>
    <x v="4"/>
    <x v="10"/>
    <n v="46"/>
    <n v="200"/>
    <n v="224"/>
    <n v="40"/>
    <x v="0"/>
  </r>
  <r>
    <x v="4"/>
    <x v="2"/>
    <x v="4"/>
    <x v="11"/>
    <n v="34"/>
    <n v="4576.8"/>
    <n v="5126.0160000000005"/>
    <n v="915.36000000000013"/>
    <x v="0"/>
  </r>
  <r>
    <x v="4"/>
    <x v="2"/>
    <x v="1"/>
    <x v="12"/>
    <n v="7"/>
    <n v="200"/>
    <n v="224"/>
    <n v="40"/>
    <x v="0"/>
  </r>
  <r>
    <x v="4"/>
    <x v="2"/>
    <x v="4"/>
    <x v="14"/>
    <n v="3"/>
    <n v="4577.3"/>
    <n v="5126.576"/>
    <n v="915.46"/>
    <x v="0"/>
  </r>
  <r>
    <x v="4"/>
    <x v="2"/>
    <x v="5"/>
    <x v="13"/>
    <n v="2"/>
    <n v="6600"/>
    <n v="7392"/>
    <n v="1320"/>
    <x v="0"/>
  </r>
  <r>
    <x v="4"/>
    <x v="3"/>
    <x v="0"/>
    <x v="0"/>
    <n v="3566"/>
    <n v="4577.3"/>
    <n v="5126.576"/>
    <n v="915.46"/>
    <x v="0"/>
  </r>
  <r>
    <x v="4"/>
    <x v="3"/>
    <x v="0"/>
    <x v="1"/>
    <n v="3000"/>
    <n v="8000"/>
    <n v="8960"/>
    <n v="1600"/>
    <x v="0"/>
  </r>
  <r>
    <x v="4"/>
    <x v="3"/>
    <x v="1"/>
    <x v="2"/>
    <n v="1245"/>
    <n v="4577.2"/>
    <n v="5126.4639999999999"/>
    <n v="915.44"/>
    <x v="0"/>
  </r>
  <r>
    <x v="4"/>
    <x v="3"/>
    <x v="2"/>
    <x v="3"/>
    <n v="644"/>
    <n v="7000"/>
    <n v="6432.72"/>
    <n v="1148.7"/>
    <x v="0"/>
  </r>
  <r>
    <x v="4"/>
    <x v="3"/>
    <x v="3"/>
    <x v="4"/>
    <n v="643"/>
    <n v="7200"/>
    <n v="7840"/>
    <n v="900"/>
    <x v="0"/>
  </r>
  <r>
    <x v="4"/>
    <x v="3"/>
    <x v="2"/>
    <x v="5"/>
    <n v="455"/>
    <n v="4578.6000000000004"/>
    <n v="5128.0320000000002"/>
    <n v="915.72000000000014"/>
    <x v="0"/>
  </r>
  <r>
    <x v="4"/>
    <x v="3"/>
    <x v="3"/>
    <x v="6"/>
    <n v="345"/>
    <n v="7000"/>
    <n v="7840"/>
    <n v="1400"/>
    <x v="0"/>
  </r>
  <r>
    <x v="4"/>
    <x v="3"/>
    <x v="1"/>
    <x v="7"/>
    <n v="122"/>
    <n v="100"/>
    <n v="112"/>
    <n v="20"/>
    <x v="0"/>
  </r>
  <r>
    <x v="4"/>
    <x v="3"/>
    <x v="4"/>
    <x v="8"/>
    <n v="78"/>
    <n v="4577.2"/>
    <n v="5126.4639999999999"/>
    <n v="915.44"/>
    <x v="0"/>
  </r>
  <r>
    <x v="4"/>
    <x v="3"/>
    <x v="4"/>
    <x v="9"/>
    <n v="76"/>
    <n v="4576.8999999999996"/>
    <n v="5126.1279999999997"/>
    <n v="915.38"/>
    <x v="0"/>
  </r>
  <r>
    <x v="4"/>
    <x v="3"/>
    <x v="4"/>
    <x v="10"/>
    <n v="46"/>
    <n v="200"/>
    <n v="224"/>
    <n v="40"/>
    <x v="0"/>
  </r>
  <r>
    <x v="4"/>
    <x v="3"/>
    <x v="4"/>
    <x v="11"/>
    <n v="30"/>
    <n v="5000"/>
    <n v="5126.0160000000005"/>
    <n v="915.36000000000013"/>
    <x v="0"/>
  </r>
  <r>
    <x v="4"/>
    <x v="3"/>
    <x v="1"/>
    <x v="12"/>
    <n v="2"/>
    <n v="200"/>
    <n v="224"/>
    <n v="40"/>
    <x v="0"/>
  </r>
  <r>
    <x v="4"/>
    <x v="3"/>
    <x v="4"/>
    <x v="14"/>
    <n v="3"/>
    <n v="4577.3"/>
    <n v="5126.576"/>
    <n v="915.46"/>
    <x v="0"/>
  </r>
  <r>
    <x v="4"/>
    <x v="3"/>
    <x v="5"/>
    <x v="13"/>
    <n v="2"/>
    <n v="6600"/>
    <n v="7392"/>
    <n v="1320"/>
    <x v="0"/>
  </r>
  <r>
    <x v="4"/>
    <x v="4"/>
    <x v="0"/>
    <x v="0"/>
    <n v="3566"/>
    <n v="4577.3"/>
    <n v="5126.576"/>
    <n v="915.46"/>
    <x v="0"/>
  </r>
  <r>
    <x v="4"/>
    <x v="4"/>
    <x v="0"/>
    <x v="1"/>
    <n v="2498"/>
    <n v="8000"/>
    <n v="8960"/>
    <n v="1600"/>
    <x v="0"/>
  </r>
  <r>
    <x v="4"/>
    <x v="4"/>
    <x v="1"/>
    <x v="2"/>
    <n v="1245"/>
    <n v="6000"/>
    <n v="5126.4639999999999"/>
    <n v="915.44"/>
    <x v="0"/>
  </r>
  <r>
    <x v="4"/>
    <x v="4"/>
    <x v="2"/>
    <x v="3"/>
    <n v="644"/>
    <n v="5743.5"/>
    <n v="6432.72"/>
    <n v="1148.7"/>
    <x v="0"/>
  </r>
  <r>
    <x v="4"/>
    <x v="4"/>
    <x v="3"/>
    <x v="4"/>
    <n v="643"/>
    <n v="7000"/>
    <n v="7840"/>
    <n v="1100"/>
    <x v="0"/>
  </r>
  <r>
    <x v="4"/>
    <x v="4"/>
    <x v="2"/>
    <x v="5"/>
    <n v="455"/>
    <n v="4578.6000000000004"/>
    <n v="5128.0320000000002"/>
    <n v="915.72000000000014"/>
    <x v="0"/>
  </r>
  <r>
    <x v="4"/>
    <x v="4"/>
    <x v="3"/>
    <x v="6"/>
    <n v="345"/>
    <n v="7000"/>
    <n v="7840"/>
    <n v="1400"/>
    <x v="0"/>
  </r>
  <r>
    <x v="4"/>
    <x v="4"/>
    <x v="1"/>
    <x v="7"/>
    <n v="122"/>
    <n v="100"/>
    <n v="112"/>
    <n v="20"/>
    <x v="0"/>
  </r>
  <r>
    <x v="4"/>
    <x v="4"/>
    <x v="4"/>
    <x v="8"/>
    <n v="78"/>
    <n v="4700"/>
    <n v="5126.4639999999999"/>
    <n v="800"/>
    <x v="0"/>
  </r>
  <r>
    <x v="4"/>
    <x v="4"/>
    <x v="4"/>
    <x v="9"/>
    <n v="76"/>
    <n v="4576.8999999999996"/>
    <n v="5126.1279999999997"/>
    <n v="915.38"/>
    <x v="0"/>
  </r>
  <r>
    <x v="4"/>
    <x v="4"/>
    <x v="4"/>
    <x v="10"/>
    <n v="46"/>
    <n v="200"/>
    <n v="224"/>
    <n v="40"/>
    <x v="0"/>
  </r>
  <r>
    <x v="4"/>
    <x v="4"/>
    <x v="4"/>
    <x v="11"/>
    <n v="34"/>
    <n v="4576.8"/>
    <n v="5126.0160000000005"/>
    <n v="915.36000000000013"/>
    <x v="0"/>
  </r>
  <r>
    <x v="4"/>
    <x v="4"/>
    <x v="1"/>
    <x v="12"/>
    <n v="7"/>
    <n v="200"/>
    <n v="224"/>
    <n v="40"/>
    <x v="0"/>
  </r>
  <r>
    <x v="4"/>
    <x v="4"/>
    <x v="4"/>
    <x v="14"/>
    <n v="3"/>
    <n v="4577.3"/>
    <n v="5126.576"/>
    <n v="915.46"/>
    <x v="0"/>
  </r>
  <r>
    <x v="4"/>
    <x v="4"/>
    <x v="5"/>
    <x v="13"/>
    <n v="1"/>
    <n v="6600"/>
    <n v="7392"/>
    <n v="1320"/>
    <x v="1"/>
  </r>
  <r>
    <x v="4"/>
    <x v="5"/>
    <x v="0"/>
    <x v="0"/>
    <n v="3566"/>
    <n v="4577.3"/>
    <n v="5126.576"/>
    <n v="915.46"/>
    <x v="1"/>
  </r>
  <r>
    <x v="4"/>
    <x v="5"/>
    <x v="0"/>
    <x v="1"/>
    <n v="2498"/>
    <n v="8000"/>
    <n v="8960"/>
    <n v="1600"/>
    <x v="1"/>
  </r>
  <r>
    <x v="4"/>
    <x v="5"/>
    <x v="1"/>
    <x v="2"/>
    <n v="1245"/>
    <n v="4577.2"/>
    <n v="5126.4639999999999"/>
    <n v="915.44"/>
    <x v="1"/>
  </r>
  <r>
    <x v="4"/>
    <x v="5"/>
    <x v="2"/>
    <x v="3"/>
    <n v="644"/>
    <n v="5743.5"/>
    <n v="6432.72"/>
    <n v="1148.7"/>
    <x v="1"/>
  </r>
  <r>
    <x v="4"/>
    <x v="5"/>
    <x v="3"/>
    <x v="4"/>
    <n v="643"/>
    <n v="7000"/>
    <n v="7840"/>
    <n v="1400"/>
    <x v="1"/>
  </r>
  <r>
    <x v="4"/>
    <x v="5"/>
    <x v="2"/>
    <x v="5"/>
    <n v="455"/>
    <n v="4578.6000000000004"/>
    <n v="5128.0320000000002"/>
    <n v="915.72000000000014"/>
    <x v="1"/>
  </r>
  <r>
    <x v="4"/>
    <x v="5"/>
    <x v="3"/>
    <x v="6"/>
    <n v="345"/>
    <n v="7600"/>
    <n v="7840"/>
    <n v="1400"/>
    <x v="1"/>
  </r>
  <r>
    <x v="4"/>
    <x v="5"/>
    <x v="1"/>
    <x v="7"/>
    <n v="122"/>
    <n v="100"/>
    <n v="112"/>
    <n v="20"/>
    <x v="1"/>
  </r>
  <r>
    <x v="4"/>
    <x v="5"/>
    <x v="4"/>
    <x v="8"/>
    <n v="78"/>
    <n v="4577.2"/>
    <n v="5126.4639999999999"/>
    <n v="500"/>
    <x v="1"/>
  </r>
  <r>
    <x v="4"/>
    <x v="5"/>
    <x v="4"/>
    <x v="9"/>
    <n v="76"/>
    <n v="4576.8999999999996"/>
    <n v="5126.1279999999997"/>
    <n v="915.38"/>
    <x v="1"/>
  </r>
  <r>
    <x v="4"/>
    <x v="5"/>
    <x v="4"/>
    <x v="10"/>
    <n v="46"/>
    <n v="200"/>
    <n v="224"/>
    <n v="40"/>
    <x v="1"/>
  </r>
  <r>
    <x v="4"/>
    <x v="5"/>
    <x v="4"/>
    <x v="11"/>
    <n v="34"/>
    <n v="4576.8"/>
    <n v="5126.0160000000005"/>
    <n v="915.36000000000013"/>
    <x v="1"/>
  </r>
  <r>
    <x v="4"/>
    <x v="5"/>
    <x v="1"/>
    <x v="12"/>
    <n v="7"/>
    <n v="200"/>
    <n v="224"/>
    <n v="40"/>
    <x v="1"/>
  </r>
  <r>
    <x v="4"/>
    <x v="5"/>
    <x v="5"/>
    <x v="13"/>
    <n v="3"/>
    <n v="6600"/>
    <n v="7392"/>
    <n v="1320"/>
    <x v="1"/>
  </r>
  <r>
    <x v="4"/>
    <x v="5"/>
    <x v="4"/>
    <x v="14"/>
    <n v="3"/>
    <n v="4577.3"/>
    <n v="5126.576"/>
    <n v="915.46"/>
    <x v="1"/>
  </r>
  <r>
    <x v="4"/>
    <x v="6"/>
    <x v="0"/>
    <x v="0"/>
    <n v="2700"/>
    <n v="4577.3"/>
    <n v="5126.576"/>
    <n v="915.46"/>
    <x v="1"/>
  </r>
  <r>
    <x v="4"/>
    <x v="6"/>
    <x v="0"/>
    <x v="1"/>
    <n v="2498"/>
    <n v="8000"/>
    <n v="8960"/>
    <n v="1600"/>
    <x v="1"/>
  </r>
  <r>
    <x v="4"/>
    <x v="6"/>
    <x v="1"/>
    <x v="2"/>
    <n v="1245"/>
    <n v="4577.2"/>
    <n v="5126.4639999999999"/>
    <n v="800"/>
    <x v="1"/>
  </r>
  <r>
    <x v="4"/>
    <x v="6"/>
    <x v="2"/>
    <x v="3"/>
    <n v="644"/>
    <n v="5743.5"/>
    <n v="6432.72"/>
    <n v="1148.7"/>
    <x v="1"/>
  </r>
  <r>
    <x v="4"/>
    <x v="6"/>
    <x v="3"/>
    <x v="4"/>
    <n v="643"/>
    <n v="7000"/>
    <n v="7840"/>
    <n v="1000"/>
    <x v="1"/>
  </r>
  <r>
    <x v="4"/>
    <x v="6"/>
    <x v="2"/>
    <x v="5"/>
    <n v="455"/>
    <n v="4578.6000000000004"/>
    <n v="5128.0320000000002"/>
    <n v="915.72000000000014"/>
    <x v="1"/>
  </r>
  <r>
    <x v="4"/>
    <x v="6"/>
    <x v="3"/>
    <x v="6"/>
    <n v="345"/>
    <n v="7000"/>
    <n v="7840"/>
    <n v="1400"/>
    <x v="1"/>
  </r>
  <r>
    <x v="4"/>
    <x v="6"/>
    <x v="1"/>
    <x v="7"/>
    <n v="122"/>
    <n v="100"/>
    <n v="112"/>
    <n v="20"/>
    <x v="0"/>
  </r>
  <r>
    <x v="4"/>
    <x v="6"/>
    <x v="4"/>
    <x v="8"/>
    <n v="78"/>
    <n v="4577.2"/>
    <n v="5126.4639999999999"/>
    <n v="915.44"/>
    <x v="0"/>
  </r>
  <r>
    <x v="4"/>
    <x v="6"/>
    <x v="4"/>
    <x v="9"/>
    <n v="76"/>
    <n v="4576.8999999999996"/>
    <n v="5126.1279999999997"/>
    <n v="915.38"/>
    <x v="0"/>
  </r>
  <r>
    <x v="4"/>
    <x v="6"/>
    <x v="4"/>
    <x v="10"/>
    <n v="46"/>
    <n v="200"/>
    <n v="224"/>
    <n v="40"/>
    <x v="0"/>
  </r>
  <r>
    <x v="4"/>
    <x v="6"/>
    <x v="4"/>
    <x v="11"/>
    <n v="34"/>
    <n v="4576.8"/>
    <n v="5126.0160000000005"/>
    <n v="915.36000000000013"/>
    <x v="0"/>
  </r>
  <r>
    <x v="4"/>
    <x v="6"/>
    <x v="1"/>
    <x v="12"/>
    <n v="7"/>
    <n v="200"/>
    <n v="224"/>
    <n v="40"/>
    <x v="0"/>
  </r>
  <r>
    <x v="4"/>
    <x v="6"/>
    <x v="4"/>
    <x v="14"/>
    <n v="3"/>
    <n v="4577.3"/>
    <n v="5126.576"/>
    <n v="915.46"/>
    <x v="0"/>
  </r>
  <r>
    <x v="4"/>
    <x v="6"/>
    <x v="5"/>
    <x v="13"/>
    <n v="2"/>
    <n v="6600"/>
    <n v="7392"/>
    <n v="1320"/>
    <x v="0"/>
  </r>
  <r>
    <x v="4"/>
    <x v="7"/>
    <x v="0"/>
    <x v="0"/>
    <n v="3566"/>
    <n v="4577.3"/>
    <n v="5126.576"/>
    <n v="915.46"/>
    <x v="0"/>
  </r>
  <r>
    <x v="4"/>
    <x v="7"/>
    <x v="0"/>
    <x v="1"/>
    <n v="2498"/>
    <n v="9000"/>
    <n v="8960"/>
    <n v="1600"/>
    <x v="0"/>
  </r>
  <r>
    <x v="4"/>
    <x v="7"/>
    <x v="1"/>
    <x v="2"/>
    <n v="1245"/>
    <n v="4577.2"/>
    <n v="5126.4639999999999"/>
    <n v="915.44"/>
    <x v="0"/>
  </r>
  <r>
    <x v="4"/>
    <x v="7"/>
    <x v="2"/>
    <x v="3"/>
    <n v="644"/>
    <n v="5743.5"/>
    <n v="6432.72"/>
    <n v="1148.7"/>
    <x v="0"/>
  </r>
  <r>
    <x v="4"/>
    <x v="7"/>
    <x v="3"/>
    <x v="4"/>
    <n v="643"/>
    <n v="7000"/>
    <n v="7840"/>
    <n v="1400"/>
    <x v="0"/>
  </r>
  <r>
    <x v="4"/>
    <x v="7"/>
    <x v="2"/>
    <x v="5"/>
    <n v="455"/>
    <n v="4578.6000000000004"/>
    <n v="5128.0320000000002"/>
    <n v="915.72000000000014"/>
    <x v="0"/>
  </r>
  <r>
    <x v="4"/>
    <x v="7"/>
    <x v="3"/>
    <x v="6"/>
    <n v="345"/>
    <n v="7000"/>
    <n v="7840"/>
    <n v="1100"/>
    <x v="0"/>
  </r>
  <r>
    <x v="4"/>
    <x v="7"/>
    <x v="1"/>
    <x v="7"/>
    <n v="122"/>
    <n v="100"/>
    <n v="112"/>
    <n v="20"/>
    <x v="0"/>
  </r>
  <r>
    <x v="4"/>
    <x v="7"/>
    <x v="4"/>
    <x v="8"/>
    <n v="78"/>
    <n v="4577.2"/>
    <n v="5126.4639999999999"/>
    <n v="915.44"/>
    <x v="0"/>
  </r>
  <r>
    <x v="4"/>
    <x v="7"/>
    <x v="4"/>
    <x v="9"/>
    <n v="76"/>
    <n v="4576.8999999999996"/>
    <n v="5126.1279999999997"/>
    <n v="915.38"/>
    <x v="0"/>
  </r>
  <r>
    <x v="4"/>
    <x v="7"/>
    <x v="4"/>
    <x v="10"/>
    <n v="46"/>
    <n v="200"/>
    <n v="224"/>
    <n v="40"/>
    <x v="0"/>
  </r>
  <r>
    <x v="4"/>
    <x v="7"/>
    <x v="4"/>
    <x v="11"/>
    <n v="34"/>
    <n v="4576.8"/>
    <n v="5126.0160000000005"/>
    <n v="915.36000000000013"/>
    <x v="0"/>
  </r>
  <r>
    <x v="4"/>
    <x v="7"/>
    <x v="1"/>
    <x v="12"/>
    <n v="7"/>
    <n v="200"/>
    <n v="224"/>
    <n v="40"/>
    <x v="0"/>
  </r>
  <r>
    <x v="4"/>
    <x v="7"/>
    <x v="4"/>
    <x v="14"/>
    <n v="3"/>
    <n v="4577.3"/>
    <n v="5126.576"/>
    <n v="915.46"/>
    <x v="0"/>
  </r>
  <r>
    <x v="4"/>
    <x v="7"/>
    <x v="5"/>
    <x v="13"/>
    <n v="2"/>
    <n v="6600"/>
    <n v="7392"/>
    <n v="1320"/>
    <x v="0"/>
  </r>
  <r>
    <x v="4"/>
    <x v="8"/>
    <x v="0"/>
    <x v="0"/>
    <n v="2000"/>
    <n v="4577.3"/>
    <n v="5126.576"/>
    <n v="915.46"/>
    <x v="0"/>
  </r>
  <r>
    <x v="4"/>
    <x v="8"/>
    <x v="0"/>
    <x v="1"/>
    <n v="2498"/>
    <n v="8000"/>
    <n v="8960"/>
    <n v="1600"/>
    <x v="0"/>
  </r>
  <r>
    <x v="4"/>
    <x v="8"/>
    <x v="1"/>
    <x v="2"/>
    <n v="1245"/>
    <n v="4577.2"/>
    <n v="5126.4639999999999"/>
    <n v="915.44"/>
    <x v="0"/>
  </r>
  <r>
    <x v="4"/>
    <x v="8"/>
    <x v="2"/>
    <x v="3"/>
    <n v="644"/>
    <n v="5743.5"/>
    <n v="6432.72"/>
    <n v="1148.7"/>
    <x v="0"/>
  </r>
  <r>
    <x v="4"/>
    <x v="8"/>
    <x v="3"/>
    <x v="4"/>
    <n v="643"/>
    <n v="7000"/>
    <n v="7840"/>
    <n v="1400"/>
    <x v="0"/>
  </r>
  <r>
    <x v="4"/>
    <x v="8"/>
    <x v="2"/>
    <x v="5"/>
    <n v="455"/>
    <n v="4578.6000000000004"/>
    <n v="5128.0320000000002"/>
    <n v="700"/>
    <x v="0"/>
  </r>
  <r>
    <x v="4"/>
    <x v="8"/>
    <x v="3"/>
    <x v="6"/>
    <n v="345"/>
    <n v="7000"/>
    <n v="7840"/>
    <n v="1400"/>
    <x v="0"/>
  </r>
  <r>
    <x v="4"/>
    <x v="8"/>
    <x v="1"/>
    <x v="7"/>
    <n v="122"/>
    <n v="100"/>
    <n v="112"/>
    <n v="20"/>
    <x v="0"/>
  </r>
  <r>
    <x v="4"/>
    <x v="8"/>
    <x v="4"/>
    <x v="8"/>
    <n v="78"/>
    <n v="4577.2"/>
    <n v="5126.4639999999999"/>
    <n v="915.44"/>
    <x v="0"/>
  </r>
  <r>
    <x v="4"/>
    <x v="8"/>
    <x v="4"/>
    <x v="9"/>
    <n v="76"/>
    <n v="4576.8999999999996"/>
    <n v="5126.1279999999997"/>
    <n v="915.38"/>
    <x v="0"/>
  </r>
  <r>
    <x v="4"/>
    <x v="8"/>
    <x v="4"/>
    <x v="10"/>
    <n v="46"/>
    <n v="200"/>
    <n v="224"/>
    <n v="40"/>
    <x v="0"/>
  </r>
  <r>
    <x v="4"/>
    <x v="8"/>
    <x v="4"/>
    <x v="11"/>
    <n v="34"/>
    <n v="4576.8"/>
    <n v="5126.0160000000005"/>
    <n v="915.36000000000013"/>
    <x v="0"/>
  </r>
  <r>
    <x v="4"/>
    <x v="8"/>
    <x v="1"/>
    <x v="12"/>
    <n v="7"/>
    <n v="200"/>
    <n v="224"/>
    <n v="40"/>
    <x v="0"/>
  </r>
  <r>
    <x v="4"/>
    <x v="8"/>
    <x v="4"/>
    <x v="14"/>
    <n v="3"/>
    <n v="4577.3"/>
    <n v="5126.576"/>
    <n v="915.46"/>
    <x v="0"/>
  </r>
  <r>
    <x v="4"/>
    <x v="8"/>
    <x v="5"/>
    <x v="13"/>
    <n v="2"/>
    <n v="6600"/>
    <n v="7392"/>
    <n v="1320"/>
    <x v="0"/>
  </r>
  <r>
    <x v="4"/>
    <x v="9"/>
    <x v="0"/>
    <x v="0"/>
    <n v="3566"/>
    <n v="4577.3"/>
    <n v="5126.576"/>
    <n v="915.46"/>
    <x v="0"/>
  </r>
  <r>
    <x v="4"/>
    <x v="9"/>
    <x v="0"/>
    <x v="1"/>
    <n v="2498"/>
    <n v="8000"/>
    <n v="8960"/>
    <n v="1600"/>
    <x v="0"/>
  </r>
  <r>
    <x v="4"/>
    <x v="9"/>
    <x v="1"/>
    <x v="2"/>
    <n v="1245"/>
    <n v="4577.2"/>
    <n v="5126.4639999999999"/>
    <n v="915.44"/>
    <x v="0"/>
  </r>
  <r>
    <x v="4"/>
    <x v="9"/>
    <x v="2"/>
    <x v="3"/>
    <n v="644"/>
    <n v="5743.5"/>
    <n v="6432.72"/>
    <n v="1148.7"/>
    <x v="0"/>
  </r>
  <r>
    <x v="4"/>
    <x v="9"/>
    <x v="3"/>
    <x v="4"/>
    <n v="643"/>
    <n v="7000"/>
    <n v="7840"/>
    <n v="1400"/>
    <x v="1"/>
  </r>
  <r>
    <x v="4"/>
    <x v="9"/>
    <x v="2"/>
    <x v="5"/>
    <n v="455"/>
    <n v="4578.6000000000004"/>
    <n v="5128.0320000000002"/>
    <n v="915.72000000000014"/>
    <x v="1"/>
  </r>
  <r>
    <x v="4"/>
    <x v="9"/>
    <x v="3"/>
    <x v="6"/>
    <n v="345"/>
    <n v="7000"/>
    <n v="7840"/>
    <n v="1400"/>
    <x v="1"/>
  </r>
  <r>
    <x v="4"/>
    <x v="9"/>
    <x v="1"/>
    <x v="7"/>
    <n v="122"/>
    <n v="100"/>
    <n v="112"/>
    <n v="20"/>
    <x v="1"/>
  </r>
  <r>
    <x v="4"/>
    <x v="9"/>
    <x v="4"/>
    <x v="8"/>
    <n v="78"/>
    <n v="4577.2"/>
    <n v="5126.4639999999999"/>
    <n v="500"/>
    <x v="1"/>
  </r>
  <r>
    <x v="4"/>
    <x v="9"/>
    <x v="4"/>
    <x v="9"/>
    <n v="76"/>
    <n v="4576.8999999999996"/>
    <n v="5126.1279999999997"/>
    <n v="700"/>
    <x v="1"/>
  </r>
  <r>
    <x v="4"/>
    <x v="9"/>
    <x v="4"/>
    <x v="10"/>
    <n v="46"/>
    <n v="200"/>
    <n v="224"/>
    <n v="40"/>
    <x v="1"/>
  </r>
  <r>
    <x v="4"/>
    <x v="9"/>
    <x v="4"/>
    <x v="11"/>
    <n v="34"/>
    <n v="4576.8"/>
    <n v="5126.0160000000005"/>
    <n v="800"/>
    <x v="1"/>
  </r>
  <r>
    <x v="4"/>
    <x v="9"/>
    <x v="1"/>
    <x v="12"/>
    <n v="7"/>
    <n v="200"/>
    <n v="224"/>
    <n v="40"/>
    <x v="1"/>
  </r>
  <r>
    <x v="4"/>
    <x v="9"/>
    <x v="4"/>
    <x v="14"/>
    <n v="3"/>
    <n v="4577.3"/>
    <n v="5126.576"/>
    <n v="900"/>
    <x v="1"/>
  </r>
  <r>
    <x v="4"/>
    <x v="9"/>
    <x v="5"/>
    <x v="13"/>
    <n v="2"/>
    <n v="6600"/>
    <n v="7392"/>
    <n v="1400"/>
    <x v="1"/>
  </r>
  <r>
    <x v="4"/>
    <x v="10"/>
    <x v="0"/>
    <x v="0"/>
    <n v="3566"/>
    <n v="4577.3"/>
    <n v="5126.576"/>
    <n v="915.46"/>
    <x v="1"/>
  </r>
  <r>
    <x v="4"/>
    <x v="10"/>
    <x v="0"/>
    <x v="1"/>
    <n v="2498"/>
    <n v="8000"/>
    <n v="8960"/>
    <n v="1500"/>
    <x v="1"/>
  </r>
  <r>
    <x v="4"/>
    <x v="10"/>
    <x v="1"/>
    <x v="2"/>
    <n v="1245"/>
    <n v="4577.2"/>
    <n v="5126.4639999999999"/>
    <n v="650"/>
    <x v="1"/>
  </r>
  <r>
    <x v="4"/>
    <x v="10"/>
    <x v="2"/>
    <x v="3"/>
    <n v="644"/>
    <n v="5743.5"/>
    <n v="6432.72"/>
    <n v="1148.7"/>
    <x v="1"/>
  </r>
  <r>
    <x v="4"/>
    <x v="10"/>
    <x v="3"/>
    <x v="4"/>
    <n v="643"/>
    <n v="7000"/>
    <n v="7840"/>
    <n v="1400"/>
    <x v="1"/>
  </r>
  <r>
    <x v="4"/>
    <x v="10"/>
    <x v="2"/>
    <x v="5"/>
    <n v="455"/>
    <n v="4578.6000000000004"/>
    <n v="5128.0320000000002"/>
    <n v="915.72000000000014"/>
    <x v="1"/>
  </r>
  <r>
    <x v="4"/>
    <x v="10"/>
    <x v="3"/>
    <x v="6"/>
    <n v="345"/>
    <n v="7000"/>
    <n v="7840"/>
    <n v="1300"/>
    <x v="1"/>
  </r>
  <r>
    <x v="4"/>
    <x v="10"/>
    <x v="1"/>
    <x v="7"/>
    <n v="122"/>
    <n v="100"/>
    <n v="112"/>
    <n v="20"/>
    <x v="1"/>
  </r>
  <r>
    <x v="4"/>
    <x v="10"/>
    <x v="4"/>
    <x v="8"/>
    <n v="78"/>
    <n v="4577.2"/>
    <n v="5126.4639999999999"/>
    <n v="915.44"/>
    <x v="1"/>
  </r>
  <r>
    <x v="4"/>
    <x v="10"/>
    <x v="4"/>
    <x v="9"/>
    <n v="76"/>
    <n v="4576.8999999999996"/>
    <n v="5126.1279999999997"/>
    <n v="600"/>
    <x v="1"/>
  </r>
  <r>
    <x v="4"/>
    <x v="10"/>
    <x v="4"/>
    <x v="10"/>
    <n v="46"/>
    <n v="200"/>
    <n v="224"/>
    <n v="40"/>
    <x v="1"/>
  </r>
  <r>
    <x v="4"/>
    <x v="10"/>
    <x v="4"/>
    <x v="11"/>
    <n v="34"/>
    <n v="4576.8"/>
    <n v="5126.0160000000005"/>
    <n v="915.36000000000013"/>
    <x v="1"/>
  </r>
  <r>
    <x v="4"/>
    <x v="10"/>
    <x v="1"/>
    <x v="12"/>
    <n v="80"/>
    <n v="12000"/>
    <n v="224"/>
    <n v="11000"/>
    <x v="1"/>
  </r>
  <r>
    <x v="4"/>
    <x v="10"/>
    <x v="4"/>
    <x v="14"/>
    <n v="3"/>
    <n v="4577.3"/>
    <n v="5126.576"/>
    <n v="915.46"/>
    <x v="1"/>
  </r>
  <r>
    <x v="4"/>
    <x v="10"/>
    <x v="5"/>
    <x v="13"/>
    <n v="100"/>
    <n v="6600"/>
    <n v="7392"/>
    <n v="900"/>
    <x v="0"/>
  </r>
  <r>
    <x v="4"/>
    <x v="11"/>
    <x v="0"/>
    <x v="0"/>
    <n v="3566"/>
    <n v="4577.3"/>
    <n v="5126.576"/>
    <n v="915.46"/>
    <x v="0"/>
  </r>
  <r>
    <x v="4"/>
    <x v="11"/>
    <x v="0"/>
    <x v="1"/>
    <n v="2498"/>
    <n v="8000"/>
    <n v="8960"/>
    <n v="1600"/>
    <x v="0"/>
  </r>
  <r>
    <x v="4"/>
    <x v="11"/>
    <x v="1"/>
    <x v="2"/>
    <n v="1245"/>
    <n v="4577.2"/>
    <n v="5126.4639999999999"/>
    <n v="800"/>
    <x v="0"/>
  </r>
  <r>
    <x v="4"/>
    <x v="11"/>
    <x v="2"/>
    <x v="3"/>
    <n v="644"/>
    <n v="5743.5"/>
    <n v="6432.72"/>
    <n v="1148.7"/>
    <x v="0"/>
  </r>
  <r>
    <x v="4"/>
    <x v="11"/>
    <x v="3"/>
    <x v="4"/>
    <n v="643"/>
    <n v="7000"/>
    <n v="7840"/>
    <n v="1400"/>
    <x v="0"/>
  </r>
  <r>
    <x v="4"/>
    <x v="11"/>
    <x v="2"/>
    <x v="5"/>
    <n v="455"/>
    <n v="4578.6000000000004"/>
    <n v="5128.0320000000002"/>
    <n v="915.72000000000014"/>
    <x v="0"/>
  </r>
  <r>
    <x v="4"/>
    <x v="11"/>
    <x v="3"/>
    <x v="6"/>
    <n v="345"/>
    <n v="7000"/>
    <n v="7840"/>
    <n v="1400"/>
    <x v="0"/>
  </r>
  <r>
    <x v="4"/>
    <x v="11"/>
    <x v="1"/>
    <x v="7"/>
    <n v="122"/>
    <n v="100"/>
    <n v="112"/>
    <n v="20"/>
    <x v="0"/>
  </r>
  <r>
    <x v="4"/>
    <x v="11"/>
    <x v="4"/>
    <x v="8"/>
    <n v="78"/>
    <n v="4577.2"/>
    <n v="5126.4639999999999"/>
    <n v="915.44"/>
    <x v="0"/>
  </r>
  <r>
    <x v="4"/>
    <x v="11"/>
    <x v="4"/>
    <x v="9"/>
    <n v="76"/>
    <n v="4576.8999999999996"/>
    <n v="5126.1279999999997"/>
    <n v="915.38"/>
    <x v="0"/>
  </r>
  <r>
    <x v="4"/>
    <x v="11"/>
    <x v="4"/>
    <x v="10"/>
    <n v="46"/>
    <n v="200"/>
    <n v="224"/>
    <n v="40"/>
    <x v="0"/>
  </r>
  <r>
    <x v="4"/>
    <x v="11"/>
    <x v="4"/>
    <x v="11"/>
    <n v="34"/>
    <n v="4576.8"/>
    <n v="5126.0160000000005"/>
    <n v="915.36000000000013"/>
    <x v="0"/>
  </r>
  <r>
    <x v="4"/>
    <x v="11"/>
    <x v="1"/>
    <x v="12"/>
    <n v="7"/>
    <n v="200"/>
    <n v="224"/>
    <n v="37"/>
    <x v="0"/>
  </r>
  <r>
    <x v="4"/>
    <x v="11"/>
    <x v="4"/>
    <x v="14"/>
    <n v="3"/>
    <n v="4577.3"/>
    <n v="5126.576"/>
    <n v="900"/>
    <x v="0"/>
  </r>
  <r>
    <x v="4"/>
    <x v="11"/>
    <x v="5"/>
    <x v="13"/>
    <n v="2"/>
    <n v="6600"/>
    <n v="7392"/>
    <n v="1000"/>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72B86114-83F8-4CFE-AB6E-CF9DCF08D03E}" name="PivotTable2"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P1:Q2" firstHeaderRow="0" firstDataRow="1" firstDataCol="0"/>
  <pivotFields count="9">
    <pivotField showAll="0">
      <items count="6">
        <item x="0"/>
        <item h="1" x="1"/>
        <item h="1" x="2"/>
        <item h="1" x="3"/>
        <item h="1" x="4"/>
        <item t="default"/>
      </items>
    </pivotField>
    <pivotField showAll="0"/>
    <pivotField showAll="0" sortType="descending">
      <items count="8">
        <item x="3"/>
        <item x="2"/>
        <item m="1" x="6"/>
        <item x="1"/>
        <item x="0"/>
        <item x="5"/>
        <item x="4"/>
        <item t="default"/>
      </items>
    </pivotField>
    <pivotField showAll="0"/>
    <pivotField numFmtId="165" showAll="0"/>
    <pivotField dataField="1" numFmtId="165" showAll="0"/>
    <pivotField dataField="1" numFmtId="165" showAll="0"/>
    <pivotField numFmtId="165" showAll="0"/>
    <pivotField showAll="0"/>
  </pivotFields>
  <rowItems count="1">
    <i/>
  </rowItems>
  <colFields count="1">
    <field x="-2"/>
  </colFields>
  <colItems count="2">
    <i>
      <x/>
    </i>
    <i i="1">
      <x v="1"/>
    </i>
  </colItems>
  <dataFields count="2">
    <dataField name="Sum of Income" fld="5" baseField="0" baseItem="0" numFmtId="166"/>
    <dataField name="Sum of Target Income" fld="6" baseField="0" baseItem="0" numFmtId="166"/>
  </dataFields>
  <formats count="25">
    <format dxfId="688">
      <pivotArea type="all" dataOnly="0" outline="0" fieldPosition="0"/>
    </format>
    <format dxfId="687">
      <pivotArea outline="0" collapsedLevelsAreSubtotals="1" fieldPosition="0"/>
    </format>
    <format dxfId="686">
      <pivotArea field="2" type="button" dataOnly="0" labelOnly="1" outline="0"/>
    </format>
    <format dxfId="685">
      <pivotArea dataOnly="0" labelOnly="1" grandRow="1" outline="0" fieldPosition="0"/>
    </format>
    <format dxfId="684">
      <pivotArea dataOnly="0" labelOnly="1" outline="0" fieldPosition="0">
        <references count="1">
          <reference field="4294967294" count="1">
            <x v="0"/>
          </reference>
        </references>
      </pivotArea>
    </format>
    <format dxfId="683">
      <pivotArea outline="0" collapsedLevelsAreSubtotals="1" fieldPosition="0">
        <references count="1">
          <reference field="4294967294" count="1" selected="0">
            <x v="0"/>
          </reference>
        </references>
      </pivotArea>
    </format>
    <format dxfId="682">
      <pivotArea type="all" dataOnly="0" outline="0" fieldPosition="0"/>
    </format>
    <format dxfId="681">
      <pivotArea outline="0" collapsedLevelsAreSubtotals="1" fieldPosition="0"/>
    </format>
    <format dxfId="680">
      <pivotArea field="2" type="button" dataOnly="0" labelOnly="1" outline="0"/>
    </format>
    <format dxfId="679">
      <pivotArea dataOnly="0" labelOnly="1" grandRow="1" outline="0" fieldPosition="0"/>
    </format>
    <format dxfId="678">
      <pivotArea dataOnly="0" labelOnly="1" outline="0" fieldPosition="0">
        <references count="1">
          <reference field="4294967294" count="1">
            <x v="0"/>
          </reference>
        </references>
      </pivotArea>
    </format>
    <format dxfId="677">
      <pivotArea field="2" type="button" dataOnly="0" labelOnly="1" outline="0"/>
    </format>
    <format dxfId="676">
      <pivotArea dataOnly="0" labelOnly="1" outline="0" fieldPosition="0">
        <references count="1">
          <reference field="4294967294" count="1">
            <x v="0"/>
          </reference>
        </references>
      </pivotArea>
    </format>
    <format dxfId="675">
      <pivotArea dataOnly="0" labelOnly="1" outline="0" fieldPosition="0">
        <references count="1">
          <reference field="4294967294" count="1">
            <x v="1"/>
          </reference>
        </references>
      </pivotArea>
    </format>
    <format dxfId="674">
      <pivotArea outline="0" collapsedLevelsAreSubtotals="1" fieldPosition="0">
        <references count="1">
          <reference field="4294967294" count="1" selected="0">
            <x v="1"/>
          </reference>
        </references>
      </pivotArea>
    </format>
    <format dxfId="673">
      <pivotArea dataOnly="0" labelOnly="1" outline="0" fieldPosition="0">
        <references count="1">
          <reference field="4294967294" count="2">
            <x v="0"/>
            <x v="1"/>
          </reference>
        </references>
      </pivotArea>
    </format>
    <format dxfId="672">
      <pivotArea dataOnly="0" labelOnly="1" outline="0" fieldPosition="0">
        <references count="1">
          <reference field="4294967294" count="2">
            <x v="0"/>
            <x v="1"/>
          </reference>
        </references>
      </pivotArea>
    </format>
    <format dxfId="671">
      <pivotArea type="all" dataOnly="0" outline="0" fieldPosition="0"/>
    </format>
    <format dxfId="670">
      <pivotArea outline="0" collapsedLevelsAreSubtotals="1" fieldPosition="0"/>
    </format>
    <format dxfId="669">
      <pivotArea dataOnly="0" labelOnly="1" outline="0" fieldPosition="0">
        <references count="1">
          <reference field="4294967294" count="2">
            <x v="0"/>
            <x v="1"/>
          </reference>
        </references>
      </pivotArea>
    </format>
    <format dxfId="668">
      <pivotArea dataOnly="0" labelOnly="1" outline="0" fieldPosition="0">
        <references count="1">
          <reference field="4294967294" count="2">
            <x v="0"/>
            <x v="1"/>
          </reference>
        </references>
      </pivotArea>
    </format>
    <format dxfId="667">
      <pivotArea outline="0" collapsedLevelsAreSubtotals="1" fieldPosition="0"/>
    </format>
    <format dxfId="666">
      <pivotArea type="all" dataOnly="0" outline="0" fieldPosition="0"/>
    </format>
    <format dxfId="665">
      <pivotArea outline="0" collapsedLevelsAreSubtotals="1" fieldPosition="0"/>
    </format>
    <format dxfId="664">
      <pivotArea dataOnly="0" labelOnly="1" outline="0" fieldPosition="0">
        <references count="1">
          <reference field="4294967294" count="2">
            <x v="0"/>
            <x v="1"/>
          </reference>
        </references>
      </pivotArea>
    </format>
  </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E01350AA-75CF-4EAD-9251-F010C22461E2}" name="PivotTable8"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2">
  <location ref="AE1:AG4" firstHeaderRow="0" firstDataRow="1" firstDataCol="1"/>
  <pivotFields count="9">
    <pivotField showAll="0">
      <items count="6">
        <item x="0"/>
        <item h="1" x="1"/>
        <item h="1" x="2"/>
        <item h="1" x="3"/>
        <item h="1" x="4"/>
        <item t="default"/>
      </items>
    </pivotField>
    <pivotField showAll="0">
      <items count="13">
        <item x="0"/>
        <item x="1"/>
        <item x="2"/>
        <item x="3"/>
        <item x="4"/>
        <item x="5"/>
        <item x="6"/>
        <item x="7"/>
        <item x="8"/>
        <item x="9"/>
        <item x="10"/>
        <item x="11"/>
        <item t="default"/>
      </items>
    </pivotField>
    <pivotField showAll="0" sortType="descending">
      <items count="8">
        <item x="3"/>
        <item x="2"/>
        <item m="1" x="6"/>
        <item x="1"/>
        <item x="0"/>
        <item x="5"/>
        <item x="4"/>
        <item t="default"/>
      </items>
    </pivotField>
    <pivotField showAll="0"/>
    <pivotField numFmtId="165" showAll="0"/>
    <pivotField dataField="1" numFmtId="165" showAll="0"/>
    <pivotField numFmtId="165" showAll="0"/>
    <pivotField numFmtId="165" showAll="0"/>
    <pivotField axis="axisRow" showAll="0">
      <items count="3">
        <item x="0"/>
        <item x="1"/>
        <item t="default"/>
      </items>
    </pivotField>
  </pivotFields>
  <rowFields count="1">
    <field x="8"/>
  </rowFields>
  <rowItems count="3">
    <i>
      <x/>
    </i>
    <i>
      <x v="1"/>
    </i>
    <i t="grand">
      <x/>
    </i>
  </rowItems>
  <colFields count="1">
    <field x="-2"/>
  </colFields>
  <colItems count="2">
    <i>
      <x/>
    </i>
    <i i="1">
      <x v="1"/>
    </i>
  </colItems>
  <dataFields count="2">
    <dataField name="Sum of Income" fld="5" baseField="0" baseItem="0"/>
    <dataField name="Sum of Income2" fld="5" showDataAs="percentOfCol" baseField="8" baseItem="0" numFmtId="10"/>
  </dataFields>
  <formats count="22">
    <format dxfId="710">
      <pivotArea type="all" dataOnly="0" outline="0" fieldPosition="0"/>
    </format>
    <format dxfId="709">
      <pivotArea outline="0" collapsedLevelsAreSubtotals="1" fieldPosition="0"/>
    </format>
    <format dxfId="708">
      <pivotArea field="2" type="button" dataOnly="0" labelOnly="1" outline="0"/>
    </format>
    <format dxfId="707">
      <pivotArea dataOnly="0" labelOnly="1" grandRow="1" outline="0" fieldPosition="0"/>
    </format>
    <format dxfId="706">
      <pivotArea type="all" dataOnly="0" outline="0" fieldPosition="0"/>
    </format>
    <format dxfId="705">
      <pivotArea outline="0" collapsedLevelsAreSubtotals="1" fieldPosition="0"/>
    </format>
    <format dxfId="704">
      <pivotArea field="2" type="button" dataOnly="0" labelOnly="1" outline="0"/>
    </format>
    <format dxfId="703">
      <pivotArea dataOnly="0" labelOnly="1" grandRow="1" outline="0" fieldPosition="0"/>
    </format>
    <format dxfId="702">
      <pivotArea field="2" type="button" dataOnly="0" labelOnly="1" outline="0"/>
    </format>
    <format dxfId="701">
      <pivotArea type="all" dataOnly="0" outline="0" fieldPosition="0"/>
    </format>
    <format dxfId="700">
      <pivotArea outline="0" collapsedLevelsAreSubtotals="1" fieldPosition="0"/>
    </format>
    <format dxfId="699">
      <pivotArea outline="0" collapsedLevelsAreSubtotals="1" fieldPosition="0"/>
    </format>
    <format dxfId="698">
      <pivotArea field="1" type="button" dataOnly="0" labelOnly="1" outline="0"/>
    </format>
    <format dxfId="697">
      <pivotArea dataOnly="0" labelOnly="1" outline="0" axis="axisValues" fieldPosition="0"/>
    </format>
    <format dxfId="696">
      <pivotArea type="all" dataOnly="0" outline="0" fieldPosition="0"/>
    </format>
    <format dxfId="695">
      <pivotArea outline="0" collapsedLevelsAreSubtotals="1" fieldPosition="0"/>
    </format>
    <format dxfId="694">
      <pivotArea field="1" type="button" dataOnly="0" labelOnly="1" outline="0"/>
    </format>
    <format dxfId="693">
      <pivotArea dataOnly="0" labelOnly="1" grandRow="1" outline="0" fieldPosition="0"/>
    </format>
    <format dxfId="692">
      <pivotArea dataOnly="0" labelOnly="1" outline="0" axis="axisValues" fieldPosition="0"/>
    </format>
    <format dxfId="691">
      <pivotArea outline="0" fieldPosition="0">
        <references count="1">
          <reference field="4294967294" count="1">
            <x v="1"/>
          </reference>
        </references>
      </pivotArea>
    </format>
    <format dxfId="690">
      <pivotArea field="8" type="button" dataOnly="0" labelOnly="1" outline="0" axis="axisRow" fieldPosition="0"/>
    </format>
    <format dxfId="689">
      <pivotArea dataOnly="0" labelOnly="1" outline="0" fieldPosition="0">
        <references count="1">
          <reference field="4294967294" count="2">
            <x v="0"/>
            <x v="1"/>
          </reference>
        </references>
      </pivotArea>
    </format>
  </formats>
  <chartFormats count="6">
    <chartFormat chart="21" format="11" series="1">
      <pivotArea type="data" outline="0" fieldPosition="0">
        <references count="1">
          <reference field="4294967294" count="1" selected="0">
            <x v="0"/>
          </reference>
        </references>
      </pivotArea>
    </chartFormat>
    <chartFormat chart="21" format="12">
      <pivotArea type="data" outline="0" fieldPosition="0">
        <references count="2">
          <reference field="4294967294" count="1" selected="0">
            <x v="0"/>
          </reference>
          <reference field="8" count="1" selected="0">
            <x v="0"/>
          </reference>
        </references>
      </pivotArea>
    </chartFormat>
    <chartFormat chart="21" format="13">
      <pivotArea type="data" outline="0" fieldPosition="0">
        <references count="2">
          <reference field="4294967294" count="1" selected="0">
            <x v="0"/>
          </reference>
          <reference field="8" count="1" selected="0">
            <x v="1"/>
          </reference>
        </references>
      </pivotArea>
    </chartFormat>
    <chartFormat chart="21" format="14" series="1">
      <pivotArea type="data" outline="0" fieldPosition="0">
        <references count="1">
          <reference field="4294967294" count="1" selected="0">
            <x v="1"/>
          </reference>
        </references>
      </pivotArea>
    </chartFormat>
    <chartFormat chart="21" format="15">
      <pivotArea type="data" outline="0" fieldPosition="0">
        <references count="2">
          <reference field="4294967294" count="1" selected="0">
            <x v="1"/>
          </reference>
          <reference field="8" count="1" selected="0">
            <x v="0"/>
          </reference>
        </references>
      </pivotArea>
    </chartFormat>
    <chartFormat chart="21" format="16">
      <pivotArea type="data" outline="0" fieldPosition="0">
        <references count="2">
          <reference field="4294967294" count="1" selected="0">
            <x v="1"/>
          </reference>
          <reference field="8" count="1" selected="0">
            <x v="1"/>
          </reference>
        </references>
      </pivotArea>
    </chartFormat>
  </chart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E9FE7D4A-B1C6-4788-929E-626C8CF8553B}" name="PivotTable7"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BL1:BM2" firstHeaderRow="0" firstDataRow="1" firstDataCol="0"/>
  <pivotFields count="4">
    <pivotField showAll="0">
      <items count="6">
        <item x="0"/>
        <item h="1" x="1"/>
        <item h="1" x="2"/>
        <item h="1" x="3"/>
        <item h="1" x="4"/>
        <item t="default"/>
      </items>
    </pivotField>
    <pivotField showAll="0">
      <items count="7">
        <item x="4"/>
        <item x="5"/>
        <item x="0"/>
        <item x="2"/>
        <item x="3"/>
        <item x="1"/>
        <item t="default"/>
      </items>
    </pivotField>
    <pivotField dataField="1" showAll="0"/>
    <pivotField dataField="1" showAll="0"/>
  </pivotFields>
  <rowItems count="1">
    <i/>
  </rowItems>
  <colFields count="1">
    <field x="-2"/>
  </colFields>
  <colItems count="2">
    <i>
      <x/>
    </i>
    <i i="1">
      <x v="1"/>
    </i>
  </colItems>
  <dataFields count="2">
    <dataField name="Sum of Amount" fld="2" baseField="0" baseItem="0" numFmtId="167"/>
    <dataField name="Sum of Target" fld="3" baseField="0" baseItem="0" numFmtId="166"/>
  </dataFields>
  <formats count="10">
    <format dxfId="720">
      <pivotArea field="1" type="button" dataOnly="0" labelOnly="1" outline="0"/>
    </format>
    <format dxfId="719">
      <pivotArea dataOnly="0" labelOnly="1" outline="0" fieldPosition="0">
        <references count="1">
          <reference field="4294967294" count="1">
            <x v="0"/>
          </reference>
        </references>
      </pivotArea>
    </format>
    <format dxfId="718">
      <pivotArea field="1" type="button" dataOnly="0" labelOnly="1" outline="0"/>
    </format>
    <format dxfId="717">
      <pivotArea dataOnly="0" labelOnly="1" outline="0" fieldPosition="0">
        <references count="1">
          <reference field="4294967294" count="1">
            <x v="0"/>
          </reference>
        </references>
      </pivotArea>
    </format>
    <format dxfId="716">
      <pivotArea outline="0" collapsedLevelsAreSubtotals="1" fieldPosition="0">
        <references count="1">
          <reference field="4294967294" count="1" selected="0">
            <x v="0"/>
          </reference>
        </references>
      </pivotArea>
    </format>
    <format dxfId="715">
      <pivotArea dataOnly="0" labelOnly="1" outline="0" fieldPosition="0">
        <references count="1">
          <reference field="4294967294" count="1">
            <x v="1"/>
          </reference>
        </references>
      </pivotArea>
    </format>
    <format dxfId="714">
      <pivotArea outline="0" collapsedLevelsAreSubtotals="1" fieldPosition="0">
        <references count="1">
          <reference field="4294967294" count="1" selected="0">
            <x v="1"/>
          </reference>
        </references>
      </pivotArea>
    </format>
    <format dxfId="713">
      <pivotArea type="all" dataOnly="0" outline="0" fieldPosition="0"/>
    </format>
    <format dxfId="712">
      <pivotArea outline="0" collapsedLevelsAreSubtotals="1" fieldPosition="0"/>
    </format>
    <format dxfId="711">
      <pivotArea dataOnly="0" labelOnly="1" outline="0" fieldPosition="0">
        <references count="1">
          <reference field="4294967294" count="2">
            <x v="0"/>
            <x v="1"/>
          </reference>
        </references>
      </pivotArea>
    </format>
  </formats>
  <pivotTableStyleInfo name="PivotStyleMedium1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4F8A7C2-24AC-4B7D-8FA7-53B0A0CEB3C5}" name="PivotTable5"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1">
  <location ref="AI1:AK23" firstHeaderRow="0" firstDataRow="1" firstDataCol="1"/>
  <pivotFields count="9">
    <pivotField showAll="0">
      <items count="6">
        <item x="0"/>
        <item h="1" x="1"/>
        <item h="1" x="2"/>
        <item h="1" x="3"/>
        <item h="1" x="4"/>
        <item t="default"/>
      </items>
    </pivotField>
    <pivotField showAll="0">
      <items count="13">
        <item x="0"/>
        <item x="1"/>
        <item x="2"/>
        <item x="3"/>
        <item x="4"/>
        <item x="5"/>
        <item x="6"/>
        <item x="7"/>
        <item x="8"/>
        <item x="9"/>
        <item x="10"/>
        <item x="11"/>
        <item t="default"/>
      </items>
    </pivotField>
    <pivotField axis="axisRow" showAll="0" sortType="descending">
      <items count="8">
        <item x="3"/>
        <item x="2"/>
        <item m="1" x="6"/>
        <item x="1"/>
        <item x="0"/>
        <item x="5"/>
        <item x="4"/>
        <item t="default"/>
      </items>
    </pivotField>
    <pivotField axis="axisRow" showAll="0">
      <items count="24">
        <item x="13"/>
        <item m="1" x="22"/>
        <item m="1" x="15"/>
        <item m="1" x="21"/>
        <item x="1"/>
        <item m="1" x="18"/>
        <item m="1" x="20"/>
        <item x="6"/>
        <item x="7"/>
        <item x="5"/>
        <item m="1" x="16"/>
        <item x="4"/>
        <item m="1" x="17"/>
        <item x="14"/>
        <item m="1" x="19"/>
        <item x="8"/>
        <item x="10"/>
        <item x="11"/>
        <item x="3"/>
        <item x="2"/>
        <item x="12"/>
        <item x="0"/>
        <item x="9"/>
        <item t="default"/>
      </items>
    </pivotField>
    <pivotField numFmtId="165" showAll="0"/>
    <pivotField dataField="1" numFmtId="165" showAll="0"/>
    <pivotField numFmtId="165" showAll="0"/>
    <pivotField numFmtId="165" showAll="0"/>
    <pivotField showAll="0"/>
  </pivotFields>
  <rowFields count="2">
    <field x="2"/>
    <field x="3"/>
  </rowFields>
  <rowItems count="22">
    <i>
      <x/>
    </i>
    <i r="1">
      <x v="7"/>
    </i>
    <i r="1">
      <x v="11"/>
    </i>
    <i>
      <x v="1"/>
    </i>
    <i r="1">
      <x v="9"/>
    </i>
    <i r="1">
      <x v="18"/>
    </i>
    <i>
      <x v="3"/>
    </i>
    <i r="1">
      <x v="8"/>
    </i>
    <i r="1">
      <x v="19"/>
    </i>
    <i r="1">
      <x v="20"/>
    </i>
    <i>
      <x v="4"/>
    </i>
    <i r="1">
      <x v="4"/>
    </i>
    <i r="1">
      <x v="21"/>
    </i>
    <i>
      <x v="5"/>
    </i>
    <i r="1">
      <x/>
    </i>
    <i>
      <x v="6"/>
    </i>
    <i r="1">
      <x v="13"/>
    </i>
    <i r="1">
      <x v="15"/>
    </i>
    <i r="1">
      <x v="16"/>
    </i>
    <i r="1">
      <x v="17"/>
    </i>
    <i r="1">
      <x v="22"/>
    </i>
    <i t="grand">
      <x/>
    </i>
  </rowItems>
  <colFields count="1">
    <field x="-2"/>
  </colFields>
  <colItems count="2">
    <i>
      <x/>
    </i>
    <i i="1">
      <x v="1"/>
    </i>
  </colItems>
  <dataFields count="2">
    <dataField name="Sum of Income" fld="5" baseField="0" baseItem="0" numFmtId="166"/>
    <dataField name="Sum of Income2" fld="5" showDataAs="percentOfCol" baseField="3" baseItem="9" numFmtId="9"/>
  </dataFields>
  <formats count="38">
    <format dxfId="758">
      <pivotArea type="all" dataOnly="0" outline="0" fieldPosition="0"/>
    </format>
    <format dxfId="757">
      <pivotArea outline="0" collapsedLevelsAreSubtotals="1" fieldPosition="0"/>
    </format>
    <format dxfId="756">
      <pivotArea field="2" type="button" dataOnly="0" labelOnly="1" outline="0" axis="axisRow" fieldPosition="0"/>
    </format>
    <format dxfId="755">
      <pivotArea dataOnly="0" labelOnly="1" grandRow="1" outline="0" fieldPosition="0"/>
    </format>
    <format dxfId="754">
      <pivotArea dataOnly="0" labelOnly="1" outline="0" fieldPosition="0">
        <references count="1">
          <reference field="4294967294" count="1">
            <x v="0"/>
          </reference>
        </references>
      </pivotArea>
    </format>
    <format dxfId="753">
      <pivotArea outline="0" collapsedLevelsAreSubtotals="1" fieldPosition="0">
        <references count="1">
          <reference field="4294967294" count="1" selected="0">
            <x v="0"/>
          </reference>
        </references>
      </pivotArea>
    </format>
    <format dxfId="752">
      <pivotArea type="all" dataOnly="0" outline="0" fieldPosition="0"/>
    </format>
    <format dxfId="751">
      <pivotArea outline="0" collapsedLevelsAreSubtotals="1" fieldPosition="0"/>
    </format>
    <format dxfId="750">
      <pivotArea field="2" type="button" dataOnly="0" labelOnly="1" outline="0" axis="axisRow" fieldPosition="0"/>
    </format>
    <format dxfId="749">
      <pivotArea dataOnly="0" labelOnly="1" grandRow="1" outline="0" fieldPosition="0"/>
    </format>
    <format dxfId="748">
      <pivotArea dataOnly="0" labelOnly="1" outline="0" fieldPosition="0">
        <references count="1">
          <reference field="4294967294" count="1">
            <x v="0"/>
          </reference>
        </references>
      </pivotArea>
    </format>
    <format dxfId="747">
      <pivotArea field="2" type="button" dataOnly="0" labelOnly="1" outline="0" axis="axisRow" fieldPosition="0"/>
    </format>
    <format dxfId="746">
      <pivotArea dataOnly="0" labelOnly="1" outline="0" fieldPosition="0">
        <references count="1">
          <reference field="4294967294" count="1">
            <x v="0"/>
          </reference>
        </references>
      </pivotArea>
    </format>
    <format dxfId="745">
      <pivotArea dataOnly="0" labelOnly="1" outline="0" fieldPosition="0">
        <references count="1">
          <reference field="4294967294" count="1">
            <x v="0"/>
          </reference>
        </references>
      </pivotArea>
    </format>
    <format dxfId="744">
      <pivotArea dataOnly="0" labelOnly="1" outline="0" fieldPosition="0">
        <references count="1">
          <reference field="4294967294" count="1">
            <x v="0"/>
          </reference>
        </references>
      </pivotArea>
    </format>
    <format dxfId="743">
      <pivotArea type="all" dataOnly="0" outline="0" fieldPosition="0"/>
    </format>
    <format dxfId="742">
      <pivotArea outline="0" collapsedLevelsAreSubtotals="1" fieldPosition="0"/>
    </format>
    <format dxfId="741">
      <pivotArea dataOnly="0" labelOnly="1" outline="0" fieldPosition="0">
        <references count="1">
          <reference field="4294967294" count="1">
            <x v="0"/>
          </reference>
        </references>
      </pivotArea>
    </format>
    <format dxfId="740">
      <pivotArea dataOnly="0" labelOnly="1" outline="0" fieldPosition="0">
        <references count="1">
          <reference field="4294967294" count="1">
            <x v="0"/>
          </reference>
        </references>
      </pivotArea>
    </format>
    <format dxfId="739">
      <pivotArea outline="0" collapsedLevelsAreSubtotals="1" fieldPosition="0"/>
    </format>
    <format dxfId="738">
      <pivotArea field="1" type="button" dataOnly="0" labelOnly="1" outline="0"/>
    </format>
    <format dxfId="737">
      <pivotArea dataOnly="0" labelOnly="1" outline="0" axis="axisValues" fieldPosition="0"/>
    </format>
    <format dxfId="736">
      <pivotArea dataOnly="0" labelOnly="1" outline="0" fieldPosition="0">
        <references count="1">
          <reference field="4294967294" count="1">
            <x v="1"/>
          </reference>
        </references>
      </pivotArea>
    </format>
    <format dxfId="735">
      <pivotArea outline="0" fieldPosition="0">
        <references count="1">
          <reference field="4294967294" count="1">
            <x v="1"/>
          </reference>
        </references>
      </pivotArea>
    </format>
    <format dxfId="734">
      <pivotArea field="2" type="button" dataOnly="0" labelOnly="1" outline="0" axis="axisRow" fieldPosition="0"/>
    </format>
    <format dxfId="733">
      <pivotArea outline="0" collapsedLevelsAreSubtotals="1" fieldPosition="0">
        <references count="1">
          <reference field="4294967294" count="1" selected="0">
            <x v="1"/>
          </reference>
        </references>
      </pivotArea>
    </format>
    <format dxfId="732">
      <pivotArea type="all" dataOnly="0" outline="0" fieldPosition="0"/>
    </format>
    <format dxfId="731">
      <pivotArea outline="0" collapsedLevelsAreSubtotals="1" fieldPosition="0"/>
    </format>
    <format dxfId="730">
      <pivotArea field="2" type="button" dataOnly="0" labelOnly="1" outline="0" axis="axisRow" fieldPosition="0"/>
    </format>
    <format dxfId="729">
      <pivotArea dataOnly="0" labelOnly="1" fieldPosition="0">
        <references count="1">
          <reference field="2" count="0"/>
        </references>
      </pivotArea>
    </format>
    <format dxfId="728">
      <pivotArea dataOnly="0" labelOnly="1" grandRow="1" outline="0" fieldPosition="0"/>
    </format>
    <format dxfId="727">
      <pivotArea dataOnly="0" labelOnly="1" fieldPosition="0">
        <references count="2">
          <reference field="2" count="1" selected="0">
            <x v="0"/>
          </reference>
          <reference field="3" count="2">
            <x v="7"/>
            <x v="11"/>
          </reference>
        </references>
      </pivotArea>
    </format>
    <format dxfId="726">
      <pivotArea dataOnly="0" labelOnly="1" fieldPosition="0">
        <references count="2">
          <reference field="2" count="1" selected="0">
            <x v="1"/>
          </reference>
          <reference field="3" count="2">
            <x v="9"/>
            <x v="10"/>
          </reference>
        </references>
      </pivotArea>
    </format>
    <format dxfId="725">
      <pivotArea dataOnly="0" labelOnly="1" fieldPosition="0">
        <references count="2">
          <reference field="2" count="1" selected="0">
            <x v="2"/>
          </reference>
          <reference field="3" count="3">
            <x v="2"/>
            <x v="6"/>
            <x v="8"/>
          </reference>
        </references>
      </pivotArea>
    </format>
    <format dxfId="724">
      <pivotArea dataOnly="0" labelOnly="1" fieldPosition="0">
        <references count="2">
          <reference field="2" count="1" selected="0">
            <x v="4"/>
          </reference>
          <reference field="3" count="2">
            <x v="4"/>
            <x v="12"/>
          </reference>
        </references>
      </pivotArea>
    </format>
    <format dxfId="723">
      <pivotArea dataOnly="0" labelOnly="1" fieldPosition="0">
        <references count="2">
          <reference field="2" count="1" selected="0">
            <x v="5"/>
          </reference>
          <reference field="3" count="1">
            <x v="0"/>
          </reference>
        </references>
      </pivotArea>
    </format>
    <format dxfId="722">
      <pivotArea dataOnly="0" labelOnly="1" fieldPosition="0">
        <references count="2">
          <reference field="2" count="1" selected="0">
            <x v="6"/>
          </reference>
          <reference field="3" count="5">
            <x v="1"/>
            <x v="3"/>
            <x v="5"/>
            <x v="13"/>
            <x v="14"/>
          </reference>
        </references>
      </pivotArea>
    </format>
    <format dxfId="721">
      <pivotArea dataOnly="0" labelOnly="1" outline="0" fieldPosition="0">
        <references count="1">
          <reference field="4294967294" count="2">
            <x v="0"/>
            <x v="1"/>
          </reference>
        </references>
      </pivotArea>
    </format>
  </formats>
  <chartFormats count="2">
    <chartFormat chart="6" format="5" series="1">
      <pivotArea type="data" outline="0" fieldPosition="0">
        <references count="1">
          <reference field="4294967294" count="1" selected="0">
            <x v="1"/>
          </reference>
        </references>
      </pivotArea>
    </chartFormat>
    <chartFormat chart="6" format="6" series="1">
      <pivotArea type="data" outline="0" fieldPosition="0">
        <references count="1">
          <reference field="4294967294" count="1" selected="0">
            <x v="0"/>
          </reference>
        </references>
      </pivotArea>
    </chartFormat>
  </chart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42FDD7D6-71E2-443C-9257-583335883985}" name="PivotTable4"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8">
  <location ref="AB1:AC14" firstHeaderRow="1" firstDataRow="1" firstDataCol="1"/>
  <pivotFields count="9">
    <pivotField showAll="0">
      <items count="6">
        <item x="0"/>
        <item h="1" x="1"/>
        <item h="1" x="2"/>
        <item h="1" x="3"/>
        <item h="1" x="4"/>
        <item t="default"/>
      </items>
    </pivotField>
    <pivotField axis="axisRow" showAll="0">
      <items count="13">
        <item x="0"/>
        <item x="1"/>
        <item x="2"/>
        <item x="3"/>
        <item x="4"/>
        <item x="5"/>
        <item x="6"/>
        <item x="7"/>
        <item x="8"/>
        <item x="9"/>
        <item x="10"/>
        <item x="11"/>
        <item t="default"/>
      </items>
    </pivotField>
    <pivotField showAll="0" sortType="descending">
      <items count="8">
        <item x="3"/>
        <item x="2"/>
        <item m="1" x="6"/>
        <item x="1"/>
        <item x="0"/>
        <item x="5"/>
        <item x="4"/>
        <item t="default"/>
      </items>
    </pivotField>
    <pivotField showAll="0"/>
    <pivotField numFmtId="165" showAll="0"/>
    <pivotField numFmtId="165" showAll="0"/>
    <pivotField numFmtId="165" showAll="0"/>
    <pivotField dataField="1" numFmtId="165" showAll="0"/>
    <pivotField showAll="0"/>
  </pivotFields>
  <rowFields count="1">
    <field x="1"/>
  </rowFields>
  <rowItems count="13">
    <i>
      <x/>
    </i>
    <i>
      <x v="1"/>
    </i>
    <i>
      <x v="2"/>
    </i>
    <i>
      <x v="3"/>
    </i>
    <i>
      <x v="4"/>
    </i>
    <i>
      <x v="5"/>
    </i>
    <i>
      <x v="6"/>
    </i>
    <i>
      <x v="7"/>
    </i>
    <i>
      <x v="8"/>
    </i>
    <i>
      <x v="9"/>
    </i>
    <i>
      <x v="10"/>
    </i>
    <i>
      <x v="11"/>
    </i>
    <i t="grand">
      <x/>
    </i>
  </rowItems>
  <colItems count="1">
    <i/>
  </colItems>
  <dataFields count="1">
    <dataField name="Sum of Operating Profit" fld="7" baseField="0" baseItem="0"/>
  </dataFields>
  <formats count="20">
    <format dxfId="778">
      <pivotArea type="all" dataOnly="0" outline="0" fieldPosition="0"/>
    </format>
    <format dxfId="777">
      <pivotArea outline="0" collapsedLevelsAreSubtotals="1" fieldPosition="0"/>
    </format>
    <format dxfId="776">
      <pivotArea field="2" type="button" dataOnly="0" labelOnly="1" outline="0"/>
    </format>
    <format dxfId="775">
      <pivotArea dataOnly="0" labelOnly="1" grandRow="1" outline="0" fieldPosition="0"/>
    </format>
    <format dxfId="774">
      <pivotArea type="all" dataOnly="0" outline="0" fieldPosition="0"/>
    </format>
    <format dxfId="773">
      <pivotArea outline="0" collapsedLevelsAreSubtotals="1" fieldPosition="0"/>
    </format>
    <format dxfId="772">
      <pivotArea field="2" type="button" dataOnly="0" labelOnly="1" outline="0"/>
    </format>
    <format dxfId="771">
      <pivotArea dataOnly="0" labelOnly="1" grandRow="1" outline="0" fieldPosition="0"/>
    </format>
    <format dxfId="770">
      <pivotArea field="2" type="button" dataOnly="0" labelOnly="1" outline="0"/>
    </format>
    <format dxfId="769">
      <pivotArea type="all" dataOnly="0" outline="0" fieldPosition="0"/>
    </format>
    <format dxfId="768">
      <pivotArea outline="0" collapsedLevelsAreSubtotals="1" fieldPosition="0"/>
    </format>
    <format dxfId="767">
      <pivotArea outline="0" collapsedLevelsAreSubtotals="1" fieldPosition="0"/>
    </format>
    <format dxfId="766">
      <pivotArea field="1" type="button" dataOnly="0" labelOnly="1" outline="0" axis="axisRow" fieldPosition="0"/>
    </format>
    <format dxfId="765">
      <pivotArea dataOnly="0" labelOnly="1" outline="0" axis="axisValues" fieldPosition="0"/>
    </format>
    <format dxfId="764">
      <pivotArea type="all" dataOnly="0" outline="0" fieldPosition="0"/>
    </format>
    <format dxfId="763">
      <pivotArea outline="0" collapsedLevelsAreSubtotals="1" fieldPosition="0"/>
    </format>
    <format dxfId="762">
      <pivotArea field="1" type="button" dataOnly="0" labelOnly="1" outline="0" axis="axisRow" fieldPosition="0"/>
    </format>
    <format dxfId="761">
      <pivotArea dataOnly="0" labelOnly="1" fieldPosition="0">
        <references count="1">
          <reference field="1" count="0"/>
        </references>
      </pivotArea>
    </format>
    <format dxfId="760">
      <pivotArea dataOnly="0" labelOnly="1" grandRow="1" outline="0" fieldPosition="0"/>
    </format>
    <format dxfId="759">
      <pivotArea dataOnly="0" labelOnly="1" outline="0" axis="axisValues" fieldPosition="0"/>
    </format>
  </formats>
  <chartFormats count="1">
    <chartFormat chart="16" format="2" series="1">
      <pivotArea type="data" outline="0" fieldPosition="0">
        <references count="1">
          <reference field="4294967294" count="1" selected="0">
            <x v="0"/>
          </reference>
        </references>
      </pivotArea>
    </chartFormat>
  </chart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91BF3F06-6914-47BC-9862-E65A0A06EE19}" name="PivotTable1"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1:E8" firstHeaderRow="0" firstDataRow="1" firstDataCol="1"/>
  <pivotFields count="9">
    <pivotField showAll="0">
      <items count="6">
        <item x="0"/>
        <item h="1" x="1"/>
        <item h="1" x="2"/>
        <item h="1" x="3"/>
        <item h="1" x="4"/>
        <item t="default"/>
      </items>
    </pivotField>
    <pivotField showAll="0"/>
    <pivotField axis="axisRow" showAll="0" sortType="descending">
      <items count="8">
        <item x="3"/>
        <item x="2"/>
        <item m="1" x="6"/>
        <item x="1"/>
        <item x="0"/>
        <item x="5"/>
        <item x="4"/>
        <item t="default"/>
      </items>
    </pivotField>
    <pivotField showAll="0"/>
    <pivotField dataField="1" numFmtId="165" showAll="0"/>
    <pivotField dataField="1" numFmtId="165" showAll="0"/>
    <pivotField numFmtId="165" showAll="0"/>
    <pivotField numFmtId="165" showAll="0"/>
    <pivotField showAll="0"/>
  </pivotFields>
  <rowFields count="1">
    <field x="2"/>
  </rowFields>
  <rowItems count="7">
    <i>
      <x/>
    </i>
    <i>
      <x v="1"/>
    </i>
    <i>
      <x v="3"/>
    </i>
    <i>
      <x v="4"/>
    </i>
    <i>
      <x v="5"/>
    </i>
    <i>
      <x v="6"/>
    </i>
    <i t="grand">
      <x/>
    </i>
  </rowItems>
  <colFields count="1">
    <field x="-2"/>
  </colFields>
  <colItems count="4">
    <i>
      <x/>
    </i>
    <i i="1">
      <x v="1"/>
    </i>
    <i i="2">
      <x v="2"/>
    </i>
    <i i="3">
      <x v="3"/>
    </i>
  </colItems>
  <dataFields count="4">
    <dataField name="Sum of Income ($)" fld="5" baseField="0" baseItem="0" numFmtId="166"/>
    <dataField name="Income (%)" fld="5" showDataAs="percentOfTotal" baseField="2" baseItem="0" numFmtId="10"/>
    <dataField name="Sum of Counts" fld="4" baseField="0" baseItem="0"/>
    <dataField name="Sum of Counts2" fld="4" showDataAs="percentOfCol" baseField="2" baseItem="1" numFmtId="10"/>
  </dataFields>
  <formats count="32">
    <format dxfId="810">
      <pivotArea type="all" dataOnly="0" outline="0" fieldPosition="0"/>
    </format>
    <format dxfId="809">
      <pivotArea outline="0" collapsedLevelsAreSubtotals="1" fieldPosition="0"/>
    </format>
    <format dxfId="808">
      <pivotArea field="2" type="button" dataOnly="0" labelOnly="1" outline="0" axis="axisRow" fieldPosition="0"/>
    </format>
    <format dxfId="807">
      <pivotArea dataOnly="0" labelOnly="1" fieldPosition="0">
        <references count="1">
          <reference field="2" count="0"/>
        </references>
      </pivotArea>
    </format>
    <format dxfId="806">
      <pivotArea dataOnly="0" labelOnly="1" grandRow="1" outline="0" fieldPosition="0"/>
    </format>
    <format dxfId="805">
      <pivotArea dataOnly="0" labelOnly="1" outline="0" fieldPosition="0">
        <references count="1">
          <reference field="4294967294" count="2">
            <x v="0"/>
            <x v="1"/>
          </reference>
        </references>
      </pivotArea>
    </format>
    <format dxfId="804">
      <pivotArea outline="0" collapsedLevelsAreSubtotals="1" fieldPosition="0">
        <references count="1">
          <reference field="4294967294" count="1" selected="0">
            <x v="0"/>
          </reference>
        </references>
      </pivotArea>
    </format>
    <format dxfId="803">
      <pivotArea type="all" dataOnly="0" outline="0" fieldPosition="0"/>
    </format>
    <format dxfId="802">
      <pivotArea outline="0" collapsedLevelsAreSubtotals="1" fieldPosition="0"/>
    </format>
    <format dxfId="801">
      <pivotArea field="2" type="button" dataOnly="0" labelOnly="1" outline="0" axis="axisRow" fieldPosition="0"/>
    </format>
    <format dxfId="800">
      <pivotArea dataOnly="0" labelOnly="1" fieldPosition="0">
        <references count="1">
          <reference field="2" count="0"/>
        </references>
      </pivotArea>
    </format>
    <format dxfId="799">
      <pivotArea dataOnly="0" labelOnly="1" grandRow="1" outline="0" fieldPosition="0"/>
    </format>
    <format dxfId="798">
      <pivotArea dataOnly="0" labelOnly="1" outline="0" fieldPosition="0">
        <references count="1">
          <reference field="4294967294" count="2">
            <x v="0"/>
            <x v="1"/>
          </reference>
        </references>
      </pivotArea>
    </format>
    <format dxfId="797">
      <pivotArea field="2" type="button" dataOnly="0" labelOnly="1" outline="0" axis="axisRow" fieldPosition="0"/>
    </format>
    <format dxfId="796">
      <pivotArea dataOnly="0" labelOnly="1" outline="0" fieldPosition="0">
        <references count="1">
          <reference field="4294967294" count="2">
            <x v="0"/>
            <x v="1"/>
          </reference>
        </references>
      </pivotArea>
    </format>
    <format dxfId="795">
      <pivotArea field="2" type="button" dataOnly="0" labelOnly="1" outline="0" axis="axisRow" fieldPosition="0"/>
    </format>
    <format dxfId="794">
      <pivotArea dataOnly="0" labelOnly="1" outline="0" fieldPosition="0">
        <references count="1">
          <reference field="4294967294" count="2">
            <x v="0"/>
            <x v="1"/>
          </reference>
        </references>
      </pivotArea>
    </format>
    <format dxfId="793">
      <pivotArea field="2" type="button" dataOnly="0" labelOnly="1" outline="0" axis="axisRow" fieldPosition="0"/>
    </format>
    <format dxfId="792">
      <pivotArea dataOnly="0" labelOnly="1" outline="0" fieldPosition="0">
        <references count="1">
          <reference field="4294967294" count="2">
            <x v="0"/>
            <x v="1"/>
          </reference>
        </references>
      </pivotArea>
    </format>
    <format dxfId="791">
      <pivotArea type="all" dataOnly="0" outline="0" fieldPosition="0"/>
    </format>
    <format dxfId="790">
      <pivotArea field="2" type="button" dataOnly="0" labelOnly="1" outline="0" axis="axisRow" fieldPosition="0"/>
    </format>
    <format dxfId="789">
      <pivotArea dataOnly="0" labelOnly="1" outline="0" fieldPosition="0">
        <references count="1">
          <reference field="4294967294" count="2">
            <x v="0"/>
            <x v="1"/>
          </reference>
        </references>
      </pivotArea>
    </format>
    <format dxfId="788">
      <pivotArea field="2" type="button" dataOnly="0" labelOnly="1" outline="0" axis="axisRow" fieldPosition="0"/>
    </format>
    <format dxfId="787">
      <pivotArea dataOnly="0" labelOnly="1" outline="0" fieldPosition="0">
        <references count="1">
          <reference field="4294967294" count="2">
            <x v="0"/>
            <x v="1"/>
          </reference>
        </references>
      </pivotArea>
    </format>
    <format dxfId="786">
      <pivotArea outline="0" fieldPosition="0">
        <references count="1">
          <reference field="4294967294" count="1">
            <x v="3"/>
          </reference>
        </references>
      </pivotArea>
    </format>
    <format dxfId="785">
      <pivotArea dataOnly="0" labelOnly="1" outline="0" fieldPosition="0">
        <references count="1">
          <reference field="4294967294" count="2">
            <x v="2"/>
            <x v="3"/>
          </reference>
        </references>
      </pivotArea>
    </format>
    <format dxfId="784">
      <pivotArea type="all" dataOnly="0" outline="0" fieldPosition="0"/>
    </format>
    <format dxfId="783">
      <pivotArea outline="0" collapsedLevelsAreSubtotals="1" fieldPosition="0"/>
    </format>
    <format dxfId="782">
      <pivotArea field="2" type="button" dataOnly="0" labelOnly="1" outline="0" axis="axisRow" fieldPosition="0"/>
    </format>
    <format dxfId="781">
      <pivotArea dataOnly="0" labelOnly="1" fieldPosition="0">
        <references count="1">
          <reference field="2" count="0"/>
        </references>
      </pivotArea>
    </format>
    <format dxfId="780">
      <pivotArea dataOnly="0" labelOnly="1" grandRow="1" outline="0" fieldPosition="0"/>
    </format>
    <format dxfId="779">
      <pivotArea dataOnly="0" labelOnly="1" outline="0" fieldPosition="0">
        <references count="1">
          <reference field="4294967294" count="4">
            <x v="0"/>
            <x v="1"/>
            <x v="2"/>
            <x v="3"/>
          </reference>
        </references>
      </pivotArea>
    </format>
  </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169E87F2-BD24-44CE-8611-404EA9C9127E}" name="PivotTable6"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X1:AZ8" firstHeaderRow="0" firstDataRow="1" firstDataCol="1"/>
  <pivotFields count="4">
    <pivotField showAll="0">
      <items count="6">
        <item x="0"/>
        <item h="1" x="1"/>
        <item h="1" x="2"/>
        <item h="1" x="3"/>
        <item h="1" x="4"/>
        <item t="default"/>
      </items>
    </pivotField>
    <pivotField axis="axisRow" showAll="0">
      <items count="7">
        <item x="4"/>
        <item x="5"/>
        <item x="0"/>
        <item x="2"/>
        <item x="3"/>
        <item x="1"/>
        <item t="default"/>
      </items>
    </pivotField>
    <pivotField dataField="1" showAll="0"/>
    <pivotField showAll="0"/>
  </pivotFields>
  <rowFields count="1">
    <field x="1"/>
  </rowFields>
  <rowItems count="7">
    <i>
      <x/>
    </i>
    <i>
      <x v="1"/>
    </i>
    <i>
      <x v="2"/>
    </i>
    <i>
      <x v="3"/>
    </i>
    <i>
      <x v="4"/>
    </i>
    <i>
      <x v="5"/>
    </i>
    <i t="grand">
      <x/>
    </i>
  </rowItems>
  <colFields count="1">
    <field x="-2"/>
  </colFields>
  <colItems count="2">
    <i>
      <x/>
    </i>
    <i i="1">
      <x v="1"/>
    </i>
  </colItems>
  <dataFields count="2">
    <dataField name="Sum of Amount" fld="2" baseField="0" baseItem="0" numFmtId="167"/>
    <dataField name="Amount (%)" fld="2" showDataAs="percentOfCol" baseField="1" baseItem="0" numFmtId="10"/>
  </dataFields>
  <formats count="11">
    <format dxfId="821">
      <pivotArea field="1" type="button" dataOnly="0" labelOnly="1" outline="0" axis="axisRow" fieldPosition="0"/>
    </format>
    <format dxfId="820">
      <pivotArea dataOnly="0" labelOnly="1" outline="0" fieldPosition="0">
        <references count="1">
          <reference field="4294967294" count="2">
            <x v="0"/>
            <x v="1"/>
          </reference>
        </references>
      </pivotArea>
    </format>
    <format dxfId="819">
      <pivotArea field="1" type="button" dataOnly="0" labelOnly="1" outline="0" axis="axisRow" fieldPosition="0"/>
    </format>
    <format dxfId="818">
      <pivotArea dataOnly="0" labelOnly="1" outline="0" fieldPosition="0">
        <references count="1">
          <reference field="4294967294" count="2">
            <x v="0"/>
            <x v="1"/>
          </reference>
        </references>
      </pivotArea>
    </format>
    <format dxfId="817">
      <pivotArea outline="0" collapsedLevelsAreSubtotals="1" fieldPosition="0">
        <references count="1">
          <reference field="4294967294" count="1" selected="0">
            <x v="0"/>
          </reference>
        </references>
      </pivotArea>
    </format>
    <format dxfId="816">
      <pivotArea type="all" dataOnly="0" outline="0" fieldPosition="0"/>
    </format>
    <format dxfId="815">
      <pivotArea outline="0" collapsedLevelsAreSubtotals="1" fieldPosition="0"/>
    </format>
    <format dxfId="814">
      <pivotArea field="1" type="button" dataOnly="0" labelOnly="1" outline="0" axis="axisRow" fieldPosition="0"/>
    </format>
    <format dxfId="813">
      <pivotArea dataOnly="0" labelOnly="1" fieldPosition="0">
        <references count="1">
          <reference field="1" count="0"/>
        </references>
      </pivotArea>
    </format>
    <format dxfId="812">
      <pivotArea dataOnly="0" labelOnly="1" grandRow="1" outline="0" fieldPosition="0"/>
    </format>
    <format dxfId="811">
      <pivotArea dataOnly="0" labelOnly="1" outline="0" fieldPosition="0">
        <references count="1">
          <reference field="4294967294" count="2">
            <x v="0"/>
            <x v="1"/>
          </reference>
        </references>
      </pivotArea>
    </format>
  </formats>
  <pivotTableStyleInfo name="PivotStyleMedium1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C5357330-6FF3-4ED0-8F8E-AF8190686E64}" name="PivotTable3"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1">
  <location ref="V1:X14" firstHeaderRow="0" firstDataRow="1" firstDataCol="1"/>
  <pivotFields count="9">
    <pivotField showAll="0">
      <items count="6">
        <item x="0"/>
        <item h="1" x="1"/>
        <item h="1" x="2"/>
        <item h="1" x="3"/>
        <item h="1" x="4"/>
        <item t="default"/>
      </items>
    </pivotField>
    <pivotField axis="axisRow" showAll="0">
      <items count="13">
        <item x="0"/>
        <item x="1"/>
        <item x="2"/>
        <item x="3"/>
        <item x="4"/>
        <item x="5"/>
        <item x="6"/>
        <item x="7"/>
        <item x="8"/>
        <item x="9"/>
        <item x="10"/>
        <item x="11"/>
        <item t="default"/>
      </items>
    </pivotField>
    <pivotField showAll="0" sortType="descending">
      <items count="8">
        <item x="3"/>
        <item x="2"/>
        <item m="1" x="6"/>
        <item x="1"/>
        <item x="0"/>
        <item x="5"/>
        <item x="4"/>
        <item t="default"/>
      </items>
    </pivotField>
    <pivotField showAll="0"/>
    <pivotField numFmtId="165" showAll="0"/>
    <pivotField dataField="1" numFmtId="165" showAll="0"/>
    <pivotField numFmtId="165" showAll="0"/>
    <pivotField numFmtId="165" showAll="0"/>
    <pivotField showAll="0"/>
  </pivotFields>
  <rowFields count="1">
    <field x="1"/>
  </rowFields>
  <rowItems count="13">
    <i>
      <x/>
    </i>
    <i>
      <x v="1"/>
    </i>
    <i>
      <x v="2"/>
    </i>
    <i>
      <x v="3"/>
    </i>
    <i>
      <x v="4"/>
    </i>
    <i>
      <x v="5"/>
    </i>
    <i>
      <x v="6"/>
    </i>
    <i>
      <x v="7"/>
    </i>
    <i>
      <x v="8"/>
    </i>
    <i>
      <x v="9"/>
    </i>
    <i>
      <x v="10"/>
    </i>
    <i>
      <x v="11"/>
    </i>
    <i t="grand">
      <x/>
    </i>
  </rowItems>
  <colFields count="1">
    <field x="-2"/>
  </colFields>
  <colItems count="2">
    <i>
      <x/>
    </i>
    <i i="1">
      <x v="1"/>
    </i>
  </colItems>
  <dataFields count="2">
    <dataField name="Sum of Income" fld="5" baseField="0" baseItem="0" numFmtId="166"/>
    <dataField name="Sum of Income2" fld="5" baseField="0" baseItem="0"/>
  </dataFields>
  <formats count="29">
    <format dxfId="850">
      <pivotArea type="all" dataOnly="0" outline="0" fieldPosition="0"/>
    </format>
    <format dxfId="849">
      <pivotArea outline="0" collapsedLevelsAreSubtotals="1" fieldPosition="0"/>
    </format>
    <format dxfId="848">
      <pivotArea field="2" type="button" dataOnly="0" labelOnly="1" outline="0"/>
    </format>
    <format dxfId="847">
      <pivotArea dataOnly="0" labelOnly="1" grandRow="1" outline="0" fieldPosition="0"/>
    </format>
    <format dxfId="846">
      <pivotArea dataOnly="0" labelOnly="1" outline="0" fieldPosition="0">
        <references count="1">
          <reference field="4294967294" count="1">
            <x v="0"/>
          </reference>
        </references>
      </pivotArea>
    </format>
    <format dxfId="845">
      <pivotArea outline="0" collapsedLevelsAreSubtotals="1" fieldPosition="0">
        <references count="1">
          <reference field="4294967294" count="1" selected="0">
            <x v="0"/>
          </reference>
        </references>
      </pivotArea>
    </format>
    <format dxfId="844">
      <pivotArea type="all" dataOnly="0" outline="0" fieldPosition="0"/>
    </format>
    <format dxfId="843">
      <pivotArea outline="0" collapsedLevelsAreSubtotals="1" fieldPosition="0"/>
    </format>
    <format dxfId="842">
      <pivotArea field="2" type="button" dataOnly="0" labelOnly="1" outline="0"/>
    </format>
    <format dxfId="841">
      <pivotArea dataOnly="0" labelOnly="1" grandRow="1" outline="0" fieldPosition="0"/>
    </format>
    <format dxfId="840">
      <pivotArea dataOnly="0" labelOnly="1" outline="0" fieldPosition="0">
        <references count="1">
          <reference field="4294967294" count="1">
            <x v="0"/>
          </reference>
        </references>
      </pivotArea>
    </format>
    <format dxfId="839">
      <pivotArea field="2" type="button" dataOnly="0" labelOnly="1" outline="0"/>
    </format>
    <format dxfId="838">
      <pivotArea dataOnly="0" labelOnly="1" outline="0" fieldPosition="0">
        <references count="1">
          <reference field="4294967294" count="1">
            <x v="0"/>
          </reference>
        </references>
      </pivotArea>
    </format>
    <format dxfId="837">
      <pivotArea dataOnly="0" labelOnly="1" outline="0" fieldPosition="0">
        <references count="1">
          <reference field="4294967294" count="1">
            <x v="0"/>
          </reference>
        </references>
      </pivotArea>
    </format>
    <format dxfId="836">
      <pivotArea dataOnly="0" labelOnly="1" outline="0" fieldPosition="0">
        <references count="1">
          <reference field="4294967294" count="1">
            <x v="0"/>
          </reference>
        </references>
      </pivotArea>
    </format>
    <format dxfId="835">
      <pivotArea type="all" dataOnly="0" outline="0" fieldPosition="0"/>
    </format>
    <format dxfId="834">
      <pivotArea outline="0" collapsedLevelsAreSubtotals="1" fieldPosition="0"/>
    </format>
    <format dxfId="833">
      <pivotArea dataOnly="0" labelOnly="1" outline="0" fieldPosition="0">
        <references count="1">
          <reference field="4294967294" count="1">
            <x v="0"/>
          </reference>
        </references>
      </pivotArea>
    </format>
    <format dxfId="832">
      <pivotArea dataOnly="0" labelOnly="1" outline="0" fieldPosition="0">
        <references count="1">
          <reference field="4294967294" count="1">
            <x v="0"/>
          </reference>
        </references>
      </pivotArea>
    </format>
    <format dxfId="831">
      <pivotArea outline="0" collapsedLevelsAreSubtotals="1" fieldPosition="0"/>
    </format>
    <format dxfId="830">
      <pivotArea field="1" type="button" dataOnly="0" labelOnly="1" outline="0" axis="axisRow" fieldPosition="0"/>
    </format>
    <format dxfId="829">
      <pivotArea dataOnly="0" labelOnly="1" outline="0" axis="axisValues" fieldPosition="0"/>
    </format>
    <format dxfId="828">
      <pivotArea dataOnly="0" labelOnly="1" outline="0" fieldPosition="0">
        <references count="1">
          <reference field="4294967294" count="1">
            <x v="1"/>
          </reference>
        </references>
      </pivotArea>
    </format>
    <format dxfId="827">
      <pivotArea type="all" dataOnly="0" outline="0" fieldPosition="0"/>
    </format>
    <format dxfId="826">
      <pivotArea outline="0" collapsedLevelsAreSubtotals="1" fieldPosition="0"/>
    </format>
    <format dxfId="825">
      <pivotArea field="1" type="button" dataOnly="0" labelOnly="1" outline="0" axis="axisRow" fieldPosition="0"/>
    </format>
    <format dxfId="824">
      <pivotArea dataOnly="0" labelOnly="1" fieldPosition="0">
        <references count="1">
          <reference field="1" count="0"/>
        </references>
      </pivotArea>
    </format>
    <format dxfId="823">
      <pivotArea dataOnly="0" labelOnly="1" grandRow="1" outline="0" fieldPosition="0"/>
    </format>
    <format dxfId="822">
      <pivotArea dataOnly="0" labelOnly="1" outline="0" fieldPosition="0">
        <references count="1">
          <reference field="4294967294" count="2">
            <x v="0"/>
            <x v="1"/>
          </reference>
        </references>
      </pivotArea>
    </format>
  </formats>
  <chartFormats count="2">
    <chartFormat chart="6" format="5" series="1">
      <pivotArea type="data" outline="0" fieldPosition="0">
        <references count="1">
          <reference field="4294967294" count="1" selected="0">
            <x v="1"/>
          </reference>
        </references>
      </pivotArea>
    </chartFormat>
    <chartFormat chart="6" format="6" series="1">
      <pivotArea type="data" outline="0" fieldPosition="0">
        <references count="1">
          <reference field="4294967294" count="1" selected="0">
            <x v="0"/>
          </reference>
        </references>
      </pivotArea>
    </chartFormat>
  </chart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 xr10:uid="{A9E9810C-11CC-4FAE-B750-F886C82CD33C}" sourceName="Year">
  <pivotTables>
    <pivotTable tabId="6" name="PivotTable1"/>
    <pivotTable tabId="6" name="PivotTable2"/>
    <pivotTable tabId="6" name="PivotTable3"/>
    <pivotTable tabId="6" name="PivotTable4"/>
    <pivotTable tabId="6" name="PivotTable5"/>
    <pivotTable tabId="6" name="PivotTable8"/>
  </pivotTables>
  <data>
    <tabular pivotCacheId="1666983530">
      <items count="5">
        <i x="0" s="1"/>
        <i x="1"/>
        <i x="2"/>
        <i x="3"/>
        <i x="4"/>
      </items>
    </tabular>
  </data>
  <extLs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1" xr10:uid="{FE34CC99-D316-41E7-81BA-14A70120A766}" sourceName="Year">
  <pivotTables>
    <pivotTable tabId="6" name="PivotTable6"/>
    <pivotTable tabId="6" name="PivotTable7"/>
  </pivotTables>
  <data>
    <tabular pivotCacheId="1519845739">
      <items count="5">
        <i x="0" s="1"/>
        <i x="1"/>
        <i x="2"/>
        <i x="3"/>
        <i x="4"/>
      </items>
    </tabular>
  </data>
  <extLst>
    <x:ext xmlns:x15="http://schemas.microsoft.com/office/spreadsheetml/2010/11/main" uri="{470722E0-AACD-4C17-9CDC-17EF765DBC7E}">
      <x15:slicerCacheHideItemsWithNoData/>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xr10:uid="{46FE1342-348E-4668-91C8-9AC3FE278352}" cache="Slicer_Year" caption="Year" columnCount="5" showCaption="0" style="SlicerStyleDark3 2" lockedPosition="1"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1" xr10:uid="{8562E9E0-3D98-4C66-85AE-D4EFF51A7301}" cache="Slicer_Year1" caption="Year" columnCount="5" showCaption="0" style="SlicerStyleDark3 2"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0D28505-F379-4A7E-A508-B65DF599BA8F}" name="Income" displayName="Income" ref="A1:I901" totalsRowShown="0" headerRowDxfId="868" dataDxfId="866" headerRowBorderDxfId="867" tableBorderDxfId="865">
  <autoFilter ref="A1:I901" xr:uid="{10D28505-F379-4A7E-A508-B65DF599BA8F}">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sortState xmlns:xlrd2="http://schemas.microsoft.com/office/spreadsheetml/2017/richdata2" ref="A2:I901">
    <sortCondition ref="A2:A901" customList="Jan,Feb,Mar,Apr,May,Jun,Jul,Aug,Sep,Oct,Nov,Dec"/>
  </sortState>
  <tableColumns count="9">
    <tableColumn id="1" xr3:uid="{F1B2F5AF-1872-4D88-A8AD-82C5ABEDAC5E}" name="Year" dataDxfId="864"/>
    <tableColumn id="2" xr3:uid="{A68E4C5E-63A7-44F3-94A9-B3DC035142E3}" name="Month" dataDxfId="863"/>
    <tableColumn id="3" xr3:uid="{FCFD0908-B2CD-4A82-AD2C-8F47574C7344}" name="Income sources" dataDxfId="862"/>
    <tableColumn id="4" xr3:uid="{B21922F0-2DEC-409B-A10C-800CA1A1B0C5}" name="Income Breakdowns" dataDxfId="861"/>
    <tableColumn id="5" xr3:uid="{065303FF-72C4-4F8F-BB0C-F9118DF0DFDF}" name="Counts" dataDxfId="860"/>
    <tableColumn id="6" xr3:uid="{DABCF258-4449-4DEA-86B9-64B7C52EA6A0}" name="Income" dataDxfId="859"/>
    <tableColumn id="7" xr3:uid="{21324F5C-E6CA-43C7-8626-2541ACD89257}" name="Target Income" dataDxfId="858"/>
    <tableColumn id="8" xr3:uid="{A4C67C2A-7CF2-4AF9-8525-5806E64C6993}" name="Operating Profit" dataDxfId="857"/>
    <tableColumn id="9" xr3:uid="{C6352437-E1F6-2340-AE38-441D5A24EB63}" name="Marketing Strategies" dataDxfId="856"/>
  </tableColumns>
  <tableStyleInfo name="TableStyleLight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5765BC-E82A-4E1F-A284-FB6B47FA523E}" name="Countries" displayName="Countries" ref="L1:O31" totalsRowShown="0" headerRowDxfId="855">
  <autoFilter ref="L1:O31" xr:uid="{BF5765BC-E82A-4E1F-A284-FB6B47FA523E}"/>
  <tableColumns count="4">
    <tableColumn id="1" xr3:uid="{351CC886-CFD0-44B5-986B-B9863B88F9F8}" name="Year" dataDxfId="854"/>
    <tableColumn id="2" xr3:uid="{D34B245C-7AE0-4722-904E-D8F0BEC1ADE2}" name="Country" dataDxfId="853"/>
    <tableColumn id="3" xr3:uid="{6DFAEF24-B8CE-4458-B424-EBDF36205682}" name="Amount" dataDxfId="852"/>
    <tableColumn id="4" xr3:uid="{02B4AD20-E661-4D55-AA66-ADC1AAE9FC1B}" name="Target" dataDxfId="851"/>
  </tableColumns>
  <tableStyleInfo name="TableStyleLight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Corbel">
      <a:majorFont>
        <a:latin typeface="Corbel" panose="020B0503020204020204"/>
        <a:ea typeface=""/>
        <a:cs typeface=""/>
        <a:font script="Jpan" typeface="HGｺﾞｼｯｸM"/>
        <a:font script="Hang" typeface="HY엽서L"/>
        <a:font script="Hans" typeface="华文楷体"/>
        <a:font script="Hant" typeface="新細明體"/>
        <a:font script="Arab" typeface="Tahoma"/>
        <a:font script="Hebr" typeface="Miriam"/>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Corbel" panose="020B0503020204020204"/>
        <a:ea typeface=""/>
        <a:cs typeface=""/>
        <a:font script="Jpan" typeface="HGｺﾞｼｯｸM"/>
        <a:font script="Hang" typeface="HY엽서L"/>
        <a:font script="Hans" typeface="华文楷体"/>
        <a:font script="Hant" typeface="新細明體"/>
        <a:font script="Arab" typeface="Tahoma"/>
        <a:font script="Hebr" typeface="Miriam"/>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pivotTable" Target="../pivotTables/pivotTable8.xml"/><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10" Type="http://schemas.openxmlformats.org/officeDocument/2006/relationships/drawing" Target="../drawings/drawing3.xml"/><Relationship Id="rId4" Type="http://schemas.openxmlformats.org/officeDocument/2006/relationships/pivotTable" Target="../pivotTables/pivotTable4.xml"/><Relationship Id="rId9"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DF852-2DF5-4F98-A804-F964A102B9EF}">
  <sheetPr>
    <tabColor rgb="FFD39F0B"/>
    <pageSetUpPr fitToPage="1"/>
  </sheetPr>
  <dimension ref="A1"/>
  <sheetViews>
    <sheetView showGridLines="0" showRowColHeaders="0" tabSelected="1" zoomScaleNormal="100" workbookViewId="0">
      <selection activeCell="H47" sqref="H47"/>
    </sheetView>
  </sheetViews>
  <sheetFormatPr defaultRowHeight="15" x14ac:dyDescent="0.25"/>
  <cols>
    <col min="1" max="16384" width="9" style="8"/>
  </cols>
  <sheetData/>
  <sheetProtection sheet="1" objects="1" scenarios="1" selectLockedCells="1"/>
  <pageMargins left="0.25" right="0.25" top="0.75" bottom="0.75" header="0.3" footer="0.3"/>
  <pageSetup scale="54" orientation="landscape" horizontalDpi="0" verticalDpi="0" r:id="rId1"/>
  <drawing r:id="rId2"/>
  <extLst>
    <ext xmlns:x14="http://schemas.microsoft.com/office/spreadsheetml/2009/9/main" uri="{A8765BA9-456A-4dab-B4F3-ACF838C121DE}">
      <x14:slicerList>
        <x14:slicer r:id="rId3"/>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88CC5-4517-4258-846B-F62648B77794}">
  <sheetPr>
    <tabColor rgb="FFD39F0B"/>
  </sheetPr>
  <dimension ref="A1"/>
  <sheetViews>
    <sheetView showGridLines="0" showRowColHeaders="0" zoomScaleNormal="100" workbookViewId="0">
      <selection activeCell="H51" sqref="H51"/>
    </sheetView>
  </sheetViews>
  <sheetFormatPr defaultRowHeight="15" x14ac:dyDescent="0.25"/>
  <cols>
    <col min="1" max="16384" width="9" style="8"/>
  </cols>
  <sheetData/>
  <sheetProtection sheet="1" objects="1" scenarios="1" selectLockedCells="1"/>
  <pageMargins left="0.7" right="0.7" top="0.75" bottom="0.75" header="0.3" footer="0.3"/>
  <pageSetup orientation="portrait" horizontalDpi="0" verticalDpi="0" r:id="rId1"/>
  <drawing r:id="rId2"/>
  <extLst>
    <ext xmlns:x14="http://schemas.microsoft.com/office/spreadsheetml/2009/9/main" uri="{A8765BA9-456A-4dab-B4F3-ACF838C121DE}">
      <x14:slicerList>
        <x14:slicer r:id="rId3"/>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sheetPr>
  <dimension ref="A1:O901"/>
  <sheetViews>
    <sheetView showGridLines="0" zoomScaleNormal="85" workbookViewId="0">
      <selection activeCell="A2" sqref="A2"/>
    </sheetView>
  </sheetViews>
  <sheetFormatPr defaultColWidth="8.75" defaultRowHeight="18" customHeight="1" x14ac:dyDescent="0.25"/>
  <cols>
    <col min="1" max="1" width="9.875" style="1" customWidth="1"/>
    <col min="2" max="2" width="11.75" style="1" customWidth="1"/>
    <col min="3" max="3" width="20" style="1" customWidth="1"/>
    <col min="4" max="4" width="24.25" style="1" customWidth="1"/>
    <col min="5" max="6" width="12.625" style="1" customWidth="1"/>
    <col min="7" max="7" width="18.75" style="1" customWidth="1"/>
    <col min="8" max="8" width="19.875" style="1" customWidth="1"/>
    <col min="9" max="9" width="24.25" style="1" customWidth="1"/>
    <col min="10" max="11" width="8.75" style="1"/>
    <col min="12" max="12" width="10.25" style="1" customWidth="1"/>
    <col min="13" max="13" width="15.375" style="1" customWidth="1"/>
    <col min="14" max="14" width="13" style="1" customWidth="1"/>
    <col min="15" max="15" width="12.25" style="1" customWidth="1"/>
    <col min="16" max="16384" width="8.75" style="1"/>
  </cols>
  <sheetData>
    <row r="1" spans="1:15" ht="29.1" customHeight="1" x14ac:dyDescent="0.25">
      <c r="A1" s="9" t="s">
        <v>15</v>
      </c>
      <c r="B1" s="9" t="s">
        <v>16</v>
      </c>
      <c r="C1" s="9" t="s">
        <v>17</v>
      </c>
      <c r="D1" s="9" t="s">
        <v>18</v>
      </c>
      <c r="E1" s="9" t="s">
        <v>19</v>
      </c>
      <c r="F1" s="9" t="s">
        <v>20</v>
      </c>
      <c r="G1" s="9" t="s">
        <v>21</v>
      </c>
      <c r="H1" s="9" t="s">
        <v>33</v>
      </c>
      <c r="I1" s="9" t="s">
        <v>31</v>
      </c>
      <c r="L1" s="9" t="s">
        <v>15</v>
      </c>
      <c r="M1" s="9" t="s">
        <v>54</v>
      </c>
      <c r="N1" s="9" t="s">
        <v>55</v>
      </c>
      <c r="O1" s="9" t="s">
        <v>44</v>
      </c>
    </row>
    <row r="2" spans="1:15" ht="18" customHeight="1" x14ac:dyDescent="0.25">
      <c r="A2" s="1">
        <v>2020</v>
      </c>
      <c r="B2" s="1" t="s">
        <v>0</v>
      </c>
      <c r="C2" s="1" t="s">
        <v>13</v>
      </c>
      <c r="D2" s="2" t="s">
        <v>77</v>
      </c>
      <c r="E2" s="3">
        <v>3566</v>
      </c>
      <c r="F2" s="3">
        <v>5492.76</v>
      </c>
      <c r="G2" s="3">
        <v>5126.576</v>
      </c>
      <c r="H2" s="3">
        <v>1098.5520000000001</v>
      </c>
      <c r="I2" s="4" t="s">
        <v>30</v>
      </c>
      <c r="L2" s="1">
        <v>2020</v>
      </c>
      <c r="M2" s="1" t="s">
        <v>56</v>
      </c>
      <c r="N2" s="1">
        <v>364236</v>
      </c>
      <c r="O2" s="2">
        <v>501558.1999999999</v>
      </c>
    </row>
    <row r="3" spans="1:15" ht="18" customHeight="1" x14ac:dyDescent="0.25">
      <c r="A3" s="1">
        <v>2020</v>
      </c>
      <c r="B3" s="1" t="s">
        <v>0</v>
      </c>
      <c r="C3" s="1" t="s">
        <v>13</v>
      </c>
      <c r="D3" s="2" t="s">
        <v>28</v>
      </c>
      <c r="E3" s="3">
        <v>2000</v>
      </c>
      <c r="F3" s="3">
        <v>9600</v>
      </c>
      <c r="G3" s="3">
        <v>8960</v>
      </c>
      <c r="H3" s="3">
        <v>1920</v>
      </c>
      <c r="I3" s="4" t="s">
        <v>30</v>
      </c>
      <c r="L3" s="1">
        <v>2020</v>
      </c>
      <c r="M3" s="1" t="s">
        <v>57</v>
      </c>
      <c r="N3" s="1">
        <v>197480</v>
      </c>
      <c r="O3" s="2">
        <v>360897.68000000005</v>
      </c>
    </row>
    <row r="4" spans="1:15" ht="18" customHeight="1" x14ac:dyDescent="0.25">
      <c r="A4" s="1">
        <v>2020</v>
      </c>
      <c r="B4" s="1" t="s">
        <v>0</v>
      </c>
      <c r="C4" s="1" t="s">
        <v>74</v>
      </c>
      <c r="D4" s="2" t="s">
        <v>75</v>
      </c>
      <c r="E4" s="3">
        <v>1245</v>
      </c>
      <c r="F4" s="3">
        <v>5492.6399999999994</v>
      </c>
      <c r="G4" s="3">
        <v>5126.4639999999999</v>
      </c>
      <c r="H4" s="3">
        <v>1098.528</v>
      </c>
      <c r="I4" s="4" t="s">
        <v>30</v>
      </c>
      <c r="L4" s="1">
        <v>2020</v>
      </c>
      <c r="M4" s="1" t="s">
        <v>58</v>
      </c>
      <c r="N4" s="1">
        <v>187412</v>
      </c>
      <c r="O4" s="2">
        <v>227490.12000000002</v>
      </c>
    </row>
    <row r="5" spans="1:15" ht="18" customHeight="1" x14ac:dyDescent="0.25">
      <c r="A5" s="1">
        <v>2020</v>
      </c>
      <c r="B5" s="1" t="s">
        <v>0</v>
      </c>
      <c r="C5" s="1" t="s">
        <v>29</v>
      </c>
      <c r="D5" s="5" t="s">
        <v>73</v>
      </c>
      <c r="E5" s="6">
        <v>644</v>
      </c>
      <c r="F5" s="6">
        <v>6892.2</v>
      </c>
      <c r="G5" s="6">
        <v>6432.72</v>
      </c>
      <c r="H5" s="3">
        <v>1378.44</v>
      </c>
      <c r="I5" s="4" t="s">
        <v>30</v>
      </c>
      <c r="L5" s="1">
        <v>2020</v>
      </c>
      <c r="M5" s="1" t="s">
        <v>59</v>
      </c>
      <c r="N5" s="1">
        <v>167840</v>
      </c>
      <c r="O5" s="5">
        <v>281795.8000000001</v>
      </c>
    </row>
    <row r="6" spans="1:15" ht="18" customHeight="1" x14ac:dyDescent="0.25">
      <c r="A6" s="1">
        <v>2020</v>
      </c>
      <c r="B6" s="1" t="s">
        <v>0</v>
      </c>
      <c r="C6" s="1" t="s">
        <v>12</v>
      </c>
      <c r="D6" s="5" t="s">
        <v>24</v>
      </c>
      <c r="E6" s="6">
        <v>643</v>
      </c>
      <c r="F6" s="6">
        <v>7700</v>
      </c>
      <c r="G6" s="6">
        <v>7840</v>
      </c>
      <c r="H6" s="3">
        <v>1540</v>
      </c>
      <c r="I6" s="4" t="s">
        <v>30</v>
      </c>
      <c r="L6" s="1">
        <v>2020</v>
      </c>
      <c r="M6" s="1" t="s">
        <v>60</v>
      </c>
      <c r="N6" s="1">
        <v>126472</v>
      </c>
      <c r="O6" s="5">
        <v>206264.59999999995</v>
      </c>
    </row>
    <row r="7" spans="1:15" ht="18" customHeight="1" x14ac:dyDescent="0.25">
      <c r="A7" s="1">
        <v>2020</v>
      </c>
      <c r="B7" s="1" t="s">
        <v>0</v>
      </c>
      <c r="C7" s="1" t="s">
        <v>29</v>
      </c>
      <c r="D7" s="5" t="s">
        <v>25</v>
      </c>
      <c r="E7" s="6">
        <v>400</v>
      </c>
      <c r="F7" s="6">
        <v>5265.39</v>
      </c>
      <c r="G7" s="6">
        <v>5128.0320000000002</v>
      </c>
      <c r="H7" s="3">
        <v>1053.0780000000002</v>
      </c>
      <c r="I7" s="4" t="s">
        <v>30</v>
      </c>
      <c r="L7" s="1">
        <v>2020</v>
      </c>
      <c r="M7" s="1" t="s">
        <v>61</v>
      </c>
      <c r="N7" s="1">
        <v>125960</v>
      </c>
      <c r="O7" s="5">
        <v>202419.35999999975</v>
      </c>
    </row>
    <row r="8" spans="1:15" ht="18" customHeight="1" x14ac:dyDescent="0.25">
      <c r="A8" s="1">
        <v>2020</v>
      </c>
      <c r="B8" s="1" t="s">
        <v>0</v>
      </c>
      <c r="C8" s="1" t="s">
        <v>12</v>
      </c>
      <c r="D8" s="5" t="s">
        <v>23</v>
      </c>
      <c r="E8" s="7">
        <v>345</v>
      </c>
      <c r="F8" s="7">
        <v>9016</v>
      </c>
      <c r="G8" s="7">
        <v>7840</v>
      </c>
      <c r="H8" s="3">
        <v>1803.2</v>
      </c>
      <c r="I8" s="4" t="s">
        <v>30</v>
      </c>
      <c r="L8" s="1">
        <v>2021</v>
      </c>
      <c r="M8" s="1" t="s">
        <v>56</v>
      </c>
      <c r="N8" s="1">
        <v>342724</v>
      </c>
      <c r="O8" s="5">
        <v>509978.03999999992</v>
      </c>
    </row>
    <row r="9" spans="1:15" ht="18" customHeight="1" x14ac:dyDescent="0.25">
      <c r="A9" s="1">
        <v>2020</v>
      </c>
      <c r="B9" s="1" t="s">
        <v>0</v>
      </c>
      <c r="C9" s="1" t="s">
        <v>74</v>
      </c>
      <c r="D9" s="2" t="s">
        <v>27</v>
      </c>
      <c r="E9" s="3">
        <v>122</v>
      </c>
      <c r="F9" s="3">
        <v>2696.75</v>
      </c>
      <c r="G9" s="3">
        <v>112</v>
      </c>
      <c r="H9" s="3">
        <v>539.35</v>
      </c>
      <c r="I9" s="4" t="s">
        <v>30</v>
      </c>
      <c r="L9" s="1">
        <v>2021</v>
      </c>
      <c r="M9" s="1" t="s">
        <v>57</v>
      </c>
      <c r="N9" s="1">
        <v>238460</v>
      </c>
      <c r="O9" s="2">
        <v>280188.47999999992</v>
      </c>
    </row>
    <row r="10" spans="1:15" ht="18" customHeight="1" x14ac:dyDescent="0.25">
      <c r="A10" s="1">
        <v>2020</v>
      </c>
      <c r="B10" s="1" t="s">
        <v>0</v>
      </c>
      <c r="C10" s="1" t="s">
        <v>14</v>
      </c>
      <c r="D10" s="5" t="s">
        <v>70</v>
      </c>
      <c r="E10" s="6">
        <v>78</v>
      </c>
      <c r="F10" s="6">
        <v>5492.6399999999994</v>
      </c>
      <c r="G10" s="6">
        <v>5126.4639999999999</v>
      </c>
      <c r="H10" s="3">
        <v>1098.528</v>
      </c>
      <c r="I10" s="4" t="s">
        <v>30</v>
      </c>
      <c r="L10" s="1">
        <v>2021</v>
      </c>
      <c r="M10" s="1" t="s">
        <v>58</v>
      </c>
      <c r="N10" s="1">
        <v>231288</v>
      </c>
      <c r="O10" s="5">
        <v>209586.52000000019</v>
      </c>
    </row>
    <row r="11" spans="1:15" ht="18" customHeight="1" x14ac:dyDescent="0.25">
      <c r="A11" s="1">
        <v>2020</v>
      </c>
      <c r="B11" s="1" t="s">
        <v>0</v>
      </c>
      <c r="C11" s="1" t="s">
        <v>14</v>
      </c>
      <c r="D11" s="5" t="s">
        <v>78</v>
      </c>
      <c r="E11" s="6">
        <v>76</v>
      </c>
      <c r="F11" s="6">
        <v>5492.28</v>
      </c>
      <c r="G11" s="6">
        <v>5126.1279999999997</v>
      </c>
      <c r="H11" s="3">
        <v>1098.4559999999999</v>
      </c>
      <c r="I11" s="4" t="s">
        <v>30</v>
      </c>
      <c r="L11" s="1">
        <v>2021</v>
      </c>
      <c r="M11" s="1" t="s">
        <v>59</v>
      </c>
      <c r="N11" s="1">
        <v>210228</v>
      </c>
      <c r="O11" s="5">
        <v>273633.36</v>
      </c>
    </row>
    <row r="12" spans="1:15" ht="18" customHeight="1" x14ac:dyDescent="0.25">
      <c r="A12" s="1">
        <v>2020</v>
      </c>
      <c r="B12" s="1" t="s">
        <v>0</v>
      </c>
      <c r="C12" s="1" t="s">
        <v>14</v>
      </c>
      <c r="D12" s="5" t="s">
        <v>71</v>
      </c>
      <c r="E12" s="6">
        <v>46</v>
      </c>
      <c r="F12" s="6">
        <v>240</v>
      </c>
      <c r="G12" s="6">
        <v>224</v>
      </c>
      <c r="H12" s="3">
        <v>48</v>
      </c>
      <c r="I12" s="4" t="s">
        <v>30</v>
      </c>
      <c r="L12" s="1">
        <v>2021</v>
      </c>
      <c r="M12" s="1" t="s">
        <v>61</v>
      </c>
      <c r="N12" s="1">
        <v>135984</v>
      </c>
      <c r="O12" s="5">
        <v>204158.23999999973</v>
      </c>
    </row>
    <row r="13" spans="1:15" ht="18" customHeight="1" x14ac:dyDescent="0.25">
      <c r="A13" s="1">
        <v>2020</v>
      </c>
      <c r="B13" s="1" t="s">
        <v>0</v>
      </c>
      <c r="C13" s="1" t="s">
        <v>14</v>
      </c>
      <c r="D13" s="5" t="s">
        <v>72</v>
      </c>
      <c r="E13" s="6">
        <v>34</v>
      </c>
      <c r="F13" s="6">
        <v>5492.16</v>
      </c>
      <c r="G13" s="6">
        <v>5126.0160000000005</v>
      </c>
      <c r="H13" s="3">
        <v>1098.432</v>
      </c>
      <c r="I13" s="4" t="s">
        <v>30</v>
      </c>
      <c r="L13" s="1">
        <v>2021</v>
      </c>
      <c r="M13" s="1" t="s">
        <v>60</v>
      </c>
      <c r="N13" s="1">
        <v>128888</v>
      </c>
      <c r="O13" s="5">
        <v>275347.0400000001</v>
      </c>
    </row>
    <row r="14" spans="1:15" ht="18" customHeight="1" x14ac:dyDescent="0.25">
      <c r="A14" s="1">
        <v>2020</v>
      </c>
      <c r="B14" s="1" t="s">
        <v>0</v>
      </c>
      <c r="C14" s="1" t="s">
        <v>74</v>
      </c>
      <c r="D14" s="2" t="s">
        <v>76</v>
      </c>
      <c r="E14" s="3">
        <v>7</v>
      </c>
      <c r="F14" s="3">
        <v>3666.3</v>
      </c>
      <c r="G14" s="3">
        <v>224</v>
      </c>
      <c r="H14" s="3">
        <v>733.2600000000001</v>
      </c>
      <c r="I14" s="4" t="s">
        <v>30</v>
      </c>
      <c r="L14" s="1">
        <v>2022</v>
      </c>
      <c r="M14" s="1" t="s">
        <v>56</v>
      </c>
      <c r="N14" s="1">
        <v>365892</v>
      </c>
      <c r="O14" s="2">
        <v>524449.6399999999</v>
      </c>
    </row>
    <row r="15" spans="1:15" ht="18" customHeight="1" x14ac:dyDescent="0.25">
      <c r="A15" s="1">
        <v>2020</v>
      </c>
      <c r="B15" s="1" t="s">
        <v>0</v>
      </c>
      <c r="C15" s="1" t="s">
        <v>26</v>
      </c>
      <c r="D15" s="5" t="s">
        <v>26</v>
      </c>
      <c r="E15" s="6">
        <v>4</v>
      </c>
      <c r="F15" s="6">
        <v>7260</v>
      </c>
      <c r="G15" s="6">
        <v>7392</v>
      </c>
      <c r="H15" s="3">
        <v>1452</v>
      </c>
      <c r="I15" s="4" t="s">
        <v>30</v>
      </c>
      <c r="L15" s="1">
        <v>2022</v>
      </c>
      <c r="M15" s="1" t="s">
        <v>58</v>
      </c>
      <c r="N15" s="1">
        <v>188312</v>
      </c>
      <c r="O15" s="5">
        <v>201424.08000000007</v>
      </c>
    </row>
    <row r="16" spans="1:15" ht="18" customHeight="1" x14ac:dyDescent="0.25">
      <c r="A16" s="1">
        <v>2020</v>
      </c>
      <c r="B16" s="1" t="s">
        <v>0</v>
      </c>
      <c r="C16" s="1" t="s">
        <v>14</v>
      </c>
      <c r="D16" s="5" t="s">
        <v>22</v>
      </c>
      <c r="E16" s="6">
        <v>3</v>
      </c>
      <c r="F16" s="6">
        <v>5035.0300000000007</v>
      </c>
      <c r="G16" s="6">
        <v>5126.576</v>
      </c>
      <c r="H16" s="3">
        <v>1007.0060000000002</v>
      </c>
      <c r="I16" s="4" t="s">
        <v>30</v>
      </c>
      <c r="L16" s="1">
        <v>2022</v>
      </c>
      <c r="M16" s="1" t="s">
        <v>57</v>
      </c>
      <c r="N16" s="1">
        <v>387584</v>
      </c>
      <c r="O16" s="5">
        <v>700000</v>
      </c>
    </row>
    <row r="17" spans="1:15" ht="18" customHeight="1" x14ac:dyDescent="0.25">
      <c r="A17" s="1">
        <v>2020</v>
      </c>
      <c r="B17" s="1" t="s">
        <v>1</v>
      </c>
      <c r="C17" s="1" t="s">
        <v>13</v>
      </c>
      <c r="D17" s="2" t="s">
        <v>77</v>
      </c>
      <c r="E17" s="3">
        <v>3566</v>
      </c>
      <c r="F17" s="3">
        <v>5035.0300000000007</v>
      </c>
      <c r="G17" s="3">
        <v>5126.576</v>
      </c>
      <c r="H17" s="3">
        <v>1007.0060000000002</v>
      </c>
      <c r="I17" s="4" t="s">
        <v>30</v>
      </c>
      <c r="L17" s="1">
        <v>2022</v>
      </c>
      <c r="M17" s="1" t="s">
        <v>59</v>
      </c>
      <c r="N17" s="1">
        <v>178572</v>
      </c>
      <c r="O17" s="2">
        <v>255357.95999999996</v>
      </c>
    </row>
    <row r="18" spans="1:15" ht="18" customHeight="1" x14ac:dyDescent="0.25">
      <c r="A18" s="1">
        <v>2020</v>
      </c>
      <c r="B18" s="1" t="s">
        <v>1</v>
      </c>
      <c r="C18" s="1" t="s">
        <v>13</v>
      </c>
      <c r="D18" s="2" t="s">
        <v>28</v>
      </c>
      <c r="E18" s="3">
        <v>2498</v>
      </c>
      <c r="F18" s="3">
        <v>8800</v>
      </c>
      <c r="G18" s="3">
        <v>8960</v>
      </c>
      <c r="H18" s="3">
        <v>1760</v>
      </c>
      <c r="I18" s="4" t="s">
        <v>30</v>
      </c>
      <c r="L18" s="1">
        <v>2022</v>
      </c>
      <c r="M18" s="1" t="s">
        <v>60</v>
      </c>
      <c r="N18" s="1">
        <v>127296</v>
      </c>
      <c r="O18" s="2">
        <v>181256.00000000003</v>
      </c>
    </row>
    <row r="19" spans="1:15" ht="18" customHeight="1" x14ac:dyDescent="0.25">
      <c r="A19" s="1">
        <v>2020</v>
      </c>
      <c r="B19" s="1" t="s">
        <v>1</v>
      </c>
      <c r="C19" s="1" t="s">
        <v>74</v>
      </c>
      <c r="D19" s="2" t="s">
        <v>75</v>
      </c>
      <c r="E19" s="3">
        <v>1200</v>
      </c>
      <c r="F19" s="3">
        <v>5034.92</v>
      </c>
      <c r="G19" s="3">
        <v>5126.4639999999999</v>
      </c>
      <c r="H19" s="3">
        <v>1006.984</v>
      </c>
      <c r="I19" s="4" t="s">
        <v>30</v>
      </c>
      <c r="L19" s="1">
        <v>2022</v>
      </c>
      <c r="M19" s="1" t="s">
        <v>61</v>
      </c>
      <c r="N19" s="1">
        <v>125136</v>
      </c>
      <c r="O19" s="2">
        <v>199811.0399999998</v>
      </c>
    </row>
    <row r="20" spans="1:15" ht="18" customHeight="1" x14ac:dyDescent="0.25">
      <c r="A20" s="1">
        <v>2020</v>
      </c>
      <c r="B20" s="1" t="s">
        <v>1</v>
      </c>
      <c r="C20" s="1" t="s">
        <v>29</v>
      </c>
      <c r="D20" s="5" t="s">
        <v>73</v>
      </c>
      <c r="E20" s="6">
        <v>644</v>
      </c>
      <c r="F20" s="6">
        <v>6317.85</v>
      </c>
      <c r="G20" s="6">
        <v>6432.72</v>
      </c>
      <c r="H20" s="3">
        <v>1263.5700000000002</v>
      </c>
      <c r="I20" s="4" t="s">
        <v>30</v>
      </c>
      <c r="L20" s="1">
        <v>2023</v>
      </c>
      <c r="M20" s="1" t="s">
        <v>56</v>
      </c>
      <c r="N20" s="1">
        <v>204528</v>
      </c>
      <c r="O20" s="5">
        <v>292475.04000000004</v>
      </c>
    </row>
    <row r="21" spans="1:15" ht="18" customHeight="1" x14ac:dyDescent="0.25">
      <c r="A21" s="1">
        <v>2020</v>
      </c>
      <c r="B21" s="1" t="s">
        <v>1</v>
      </c>
      <c r="C21" s="1" t="s">
        <v>12</v>
      </c>
      <c r="D21" s="5" t="s">
        <v>24</v>
      </c>
      <c r="E21" s="6">
        <v>643</v>
      </c>
      <c r="F21" s="6">
        <v>7000</v>
      </c>
      <c r="G21" s="6">
        <v>7840</v>
      </c>
      <c r="H21" s="3">
        <v>1400</v>
      </c>
      <c r="I21" s="4" t="s">
        <v>30</v>
      </c>
      <c r="L21" s="1">
        <v>2023</v>
      </c>
      <c r="M21" s="1" t="s">
        <v>59</v>
      </c>
      <c r="N21" s="1">
        <v>129304</v>
      </c>
      <c r="O21" s="5">
        <v>184904.72</v>
      </c>
    </row>
    <row r="22" spans="1:15" ht="18" customHeight="1" x14ac:dyDescent="0.25">
      <c r="A22" s="1">
        <v>2020</v>
      </c>
      <c r="B22" s="1" t="s">
        <v>1</v>
      </c>
      <c r="C22" s="1" t="s">
        <v>29</v>
      </c>
      <c r="D22" s="5" t="s">
        <v>25</v>
      </c>
      <c r="E22" s="6">
        <v>455</v>
      </c>
      <c r="F22" s="6">
        <v>4578.6000000000004</v>
      </c>
      <c r="G22" s="6">
        <v>5128.0320000000002</v>
      </c>
      <c r="H22" s="3">
        <v>915.72000000000014</v>
      </c>
      <c r="I22" s="4" t="s">
        <v>30</v>
      </c>
      <c r="L22" s="1">
        <v>2023</v>
      </c>
      <c r="M22" s="1" t="s">
        <v>57</v>
      </c>
      <c r="N22" s="1">
        <v>127904</v>
      </c>
      <c r="O22" s="5">
        <v>182902.72000000003</v>
      </c>
    </row>
    <row r="23" spans="1:15" ht="18" customHeight="1" x14ac:dyDescent="0.25">
      <c r="A23" s="1">
        <v>2020</v>
      </c>
      <c r="B23" s="1" t="s">
        <v>1</v>
      </c>
      <c r="C23" s="1" t="s">
        <v>12</v>
      </c>
      <c r="D23" s="5" t="s">
        <v>23</v>
      </c>
      <c r="E23" s="7">
        <v>345</v>
      </c>
      <c r="F23" s="7">
        <v>7000</v>
      </c>
      <c r="G23" s="7">
        <v>7840</v>
      </c>
      <c r="H23" s="3">
        <v>1400</v>
      </c>
      <c r="I23" s="4" t="s">
        <v>30</v>
      </c>
      <c r="L23" s="1">
        <v>2023</v>
      </c>
      <c r="M23" s="1" t="s">
        <v>58</v>
      </c>
      <c r="N23" s="1">
        <v>219404</v>
      </c>
      <c r="O23" s="5">
        <v>212626.8</v>
      </c>
    </row>
    <row r="24" spans="1:15" ht="18" customHeight="1" x14ac:dyDescent="0.25">
      <c r="A24" s="1">
        <v>2020</v>
      </c>
      <c r="B24" s="1" t="s">
        <v>1</v>
      </c>
      <c r="C24" s="1" t="s">
        <v>74</v>
      </c>
      <c r="D24" s="2" t="s">
        <v>27</v>
      </c>
      <c r="E24" s="3">
        <v>122</v>
      </c>
      <c r="F24" s="3">
        <v>100</v>
      </c>
      <c r="G24" s="3">
        <v>112</v>
      </c>
      <c r="H24" s="3">
        <v>20</v>
      </c>
      <c r="I24" s="4" t="s">
        <v>30</v>
      </c>
      <c r="L24" s="1">
        <v>2023</v>
      </c>
      <c r="M24" s="1" t="s">
        <v>61</v>
      </c>
      <c r="N24" s="1">
        <v>73912</v>
      </c>
      <c r="O24" s="2">
        <v>130072.80000000012</v>
      </c>
    </row>
    <row r="25" spans="1:15" ht="18" customHeight="1" x14ac:dyDescent="0.25">
      <c r="A25" s="1">
        <v>2020</v>
      </c>
      <c r="B25" s="1" t="s">
        <v>1</v>
      </c>
      <c r="C25" s="1" t="s">
        <v>14</v>
      </c>
      <c r="D25" s="5" t="s">
        <v>70</v>
      </c>
      <c r="E25" s="6">
        <v>78</v>
      </c>
      <c r="F25" s="6">
        <v>4577.2</v>
      </c>
      <c r="G25" s="6">
        <v>5126.4639999999999</v>
      </c>
      <c r="H25" s="3">
        <v>915.44</v>
      </c>
      <c r="I25" s="4" t="s">
        <v>30</v>
      </c>
      <c r="L25" s="1">
        <v>2023</v>
      </c>
      <c r="M25" s="1" t="s">
        <v>60</v>
      </c>
      <c r="N25" s="1">
        <v>71992</v>
      </c>
      <c r="O25" s="5">
        <v>104238.15999999999</v>
      </c>
    </row>
    <row r="26" spans="1:15" ht="18" customHeight="1" x14ac:dyDescent="0.25">
      <c r="A26" s="1">
        <v>2020</v>
      </c>
      <c r="B26" s="1" t="s">
        <v>1</v>
      </c>
      <c r="C26" s="1" t="s">
        <v>14</v>
      </c>
      <c r="D26" s="5" t="s">
        <v>78</v>
      </c>
      <c r="E26" s="6">
        <v>76</v>
      </c>
      <c r="F26" s="6">
        <v>4576.8999999999996</v>
      </c>
      <c r="G26" s="6">
        <v>5126.1279999999997</v>
      </c>
      <c r="H26" s="3">
        <v>915.38</v>
      </c>
      <c r="I26" s="4" t="s">
        <v>30</v>
      </c>
      <c r="L26" s="1">
        <v>2024</v>
      </c>
      <c r="M26" s="1" t="s">
        <v>56</v>
      </c>
      <c r="N26" s="1">
        <v>190380</v>
      </c>
      <c r="O26" s="5">
        <v>272243.39999999997</v>
      </c>
    </row>
    <row r="27" spans="1:15" ht="18" customHeight="1" x14ac:dyDescent="0.25">
      <c r="A27" s="1">
        <v>2020</v>
      </c>
      <c r="B27" s="1" t="s">
        <v>1</v>
      </c>
      <c r="C27" s="1" t="s">
        <v>14</v>
      </c>
      <c r="D27" s="5" t="s">
        <v>71</v>
      </c>
      <c r="E27" s="6">
        <v>46</v>
      </c>
      <c r="F27" s="6">
        <v>200</v>
      </c>
      <c r="G27" s="6">
        <v>224</v>
      </c>
      <c r="H27" s="3">
        <v>40</v>
      </c>
      <c r="I27" s="4" t="s">
        <v>30</v>
      </c>
      <c r="L27" s="1">
        <v>2024</v>
      </c>
      <c r="M27" s="1" t="s">
        <v>58</v>
      </c>
      <c r="N27" s="1">
        <v>112620</v>
      </c>
      <c r="O27" s="5">
        <v>107044.07999999994</v>
      </c>
    </row>
    <row r="28" spans="1:15" ht="18" customHeight="1" x14ac:dyDescent="0.25">
      <c r="A28" s="1">
        <v>2020</v>
      </c>
      <c r="B28" s="1" t="s">
        <v>1</v>
      </c>
      <c r="C28" s="1" t="s">
        <v>14</v>
      </c>
      <c r="D28" s="5" t="s">
        <v>72</v>
      </c>
      <c r="E28" s="6">
        <v>34</v>
      </c>
      <c r="F28" s="6">
        <v>4576.8</v>
      </c>
      <c r="G28" s="6">
        <v>5126.0160000000005</v>
      </c>
      <c r="H28" s="3">
        <v>915.36000000000013</v>
      </c>
      <c r="I28" s="4" t="s">
        <v>30</v>
      </c>
      <c r="L28" s="1">
        <v>2024</v>
      </c>
      <c r="M28" s="1" t="s">
        <v>57</v>
      </c>
      <c r="N28" s="1">
        <v>109940</v>
      </c>
      <c r="O28" s="5">
        <v>157214.20000000007</v>
      </c>
    </row>
    <row r="29" spans="1:15" ht="18" customHeight="1" x14ac:dyDescent="0.25">
      <c r="A29" s="1">
        <v>2020</v>
      </c>
      <c r="B29" s="1" t="s">
        <v>1</v>
      </c>
      <c r="C29" s="1" t="s">
        <v>74</v>
      </c>
      <c r="D29" s="2" t="s">
        <v>76</v>
      </c>
      <c r="E29" s="3">
        <v>7</v>
      </c>
      <c r="F29" s="3">
        <v>200</v>
      </c>
      <c r="G29" s="3">
        <v>224</v>
      </c>
      <c r="H29" s="3">
        <v>40</v>
      </c>
      <c r="I29" s="4" t="s">
        <v>30</v>
      </c>
      <c r="L29" s="1">
        <v>2024</v>
      </c>
      <c r="M29" s="1" t="s">
        <v>59</v>
      </c>
      <c r="N29" s="1">
        <v>106948</v>
      </c>
      <c r="O29" s="2">
        <v>152935.63999999998</v>
      </c>
    </row>
    <row r="30" spans="1:15" ht="18" customHeight="1" x14ac:dyDescent="0.25">
      <c r="A30" s="1">
        <v>2020</v>
      </c>
      <c r="B30" s="1" t="s">
        <v>1</v>
      </c>
      <c r="C30" s="1" t="s">
        <v>14</v>
      </c>
      <c r="D30" s="5" t="s">
        <v>22</v>
      </c>
      <c r="E30" s="6">
        <v>3</v>
      </c>
      <c r="F30" s="6">
        <v>4577.3</v>
      </c>
      <c r="G30" s="6">
        <v>5126.576</v>
      </c>
      <c r="H30" s="3">
        <v>915.46</v>
      </c>
      <c r="I30" s="4" t="s">
        <v>30</v>
      </c>
      <c r="L30" s="1">
        <v>2024</v>
      </c>
      <c r="M30" s="1" t="s">
        <v>61</v>
      </c>
      <c r="N30" s="1">
        <v>62256</v>
      </c>
      <c r="O30" s="5">
        <v>100660.56000000013</v>
      </c>
    </row>
    <row r="31" spans="1:15" ht="18" customHeight="1" x14ac:dyDescent="0.25">
      <c r="A31" s="1">
        <v>2020</v>
      </c>
      <c r="B31" s="1" t="s">
        <v>1</v>
      </c>
      <c r="C31" s="1" t="s">
        <v>26</v>
      </c>
      <c r="D31" s="5" t="s">
        <v>26</v>
      </c>
      <c r="E31" s="6">
        <v>2</v>
      </c>
      <c r="F31" s="6">
        <v>6600</v>
      </c>
      <c r="G31" s="6">
        <v>7392</v>
      </c>
      <c r="H31" s="3">
        <v>1320</v>
      </c>
      <c r="I31" s="4" t="s">
        <v>30</v>
      </c>
      <c r="L31" s="1">
        <v>2024</v>
      </c>
      <c r="M31" s="1" t="s">
        <v>60</v>
      </c>
      <c r="N31" s="1">
        <v>62240</v>
      </c>
      <c r="O31" s="5">
        <v>90151.200000000041</v>
      </c>
    </row>
    <row r="32" spans="1:15" ht="18" customHeight="1" x14ac:dyDescent="0.25">
      <c r="A32" s="1">
        <v>2020</v>
      </c>
      <c r="B32" s="1" t="s">
        <v>2</v>
      </c>
      <c r="C32" s="1" t="s">
        <v>13</v>
      </c>
      <c r="D32" s="2" t="s">
        <v>77</v>
      </c>
      <c r="E32" s="3">
        <v>3566</v>
      </c>
      <c r="F32" s="3">
        <v>4577.3</v>
      </c>
      <c r="G32" s="3">
        <v>5126.576</v>
      </c>
      <c r="H32" s="3">
        <v>915.46</v>
      </c>
      <c r="I32" s="4" t="s">
        <v>30</v>
      </c>
    </row>
    <row r="33" spans="1:9" ht="18" customHeight="1" x14ac:dyDescent="0.25">
      <c r="A33" s="1">
        <v>2020</v>
      </c>
      <c r="B33" s="1" t="s">
        <v>2</v>
      </c>
      <c r="C33" s="1" t="s">
        <v>13</v>
      </c>
      <c r="D33" s="2" t="s">
        <v>28</v>
      </c>
      <c r="E33" s="3">
        <v>2498</v>
      </c>
      <c r="F33" s="3">
        <v>8000</v>
      </c>
      <c r="G33" s="3">
        <v>8960</v>
      </c>
      <c r="H33" s="3">
        <v>1600</v>
      </c>
      <c r="I33" s="4" t="s">
        <v>30</v>
      </c>
    </row>
    <row r="34" spans="1:9" ht="18" customHeight="1" x14ac:dyDescent="0.25">
      <c r="A34" s="1">
        <v>2020</v>
      </c>
      <c r="B34" s="1" t="s">
        <v>2</v>
      </c>
      <c r="C34" s="1" t="s">
        <v>74</v>
      </c>
      <c r="D34" s="2" t="s">
        <v>75</v>
      </c>
      <c r="E34" s="3">
        <v>1245</v>
      </c>
      <c r="F34" s="3">
        <v>4577.2</v>
      </c>
      <c r="G34" s="3">
        <v>5126.4639999999999</v>
      </c>
      <c r="H34" s="3">
        <v>915.44</v>
      </c>
      <c r="I34" s="4" t="s">
        <v>30</v>
      </c>
    </row>
    <row r="35" spans="1:9" ht="18" customHeight="1" x14ac:dyDescent="0.25">
      <c r="A35" s="1">
        <v>2020</v>
      </c>
      <c r="B35" s="1" t="s">
        <v>2</v>
      </c>
      <c r="C35" s="1" t="s">
        <v>29</v>
      </c>
      <c r="D35" s="5" t="s">
        <v>73</v>
      </c>
      <c r="E35" s="6">
        <v>644</v>
      </c>
      <c r="F35" s="6">
        <v>5743.5</v>
      </c>
      <c r="G35" s="6">
        <v>6432.72</v>
      </c>
      <c r="H35" s="3">
        <v>1148.7</v>
      </c>
      <c r="I35" s="4" t="s">
        <v>30</v>
      </c>
    </row>
    <row r="36" spans="1:9" ht="18" customHeight="1" x14ac:dyDescent="0.25">
      <c r="A36" s="1">
        <v>2020</v>
      </c>
      <c r="B36" s="1" t="s">
        <v>2</v>
      </c>
      <c r="C36" s="1" t="s">
        <v>12</v>
      </c>
      <c r="D36" s="5" t="s">
        <v>24</v>
      </c>
      <c r="E36" s="6">
        <v>643</v>
      </c>
      <c r="F36" s="6">
        <v>7000</v>
      </c>
      <c r="G36" s="6">
        <v>7840</v>
      </c>
      <c r="H36" s="3">
        <v>1400</v>
      </c>
      <c r="I36" s="4" t="s">
        <v>30</v>
      </c>
    </row>
    <row r="37" spans="1:9" ht="18" customHeight="1" x14ac:dyDescent="0.25">
      <c r="A37" s="1">
        <v>2020</v>
      </c>
      <c r="B37" s="1" t="s">
        <v>2</v>
      </c>
      <c r="C37" s="1" t="s">
        <v>29</v>
      </c>
      <c r="D37" s="5" t="s">
        <v>25</v>
      </c>
      <c r="E37" s="6">
        <v>455</v>
      </c>
      <c r="F37" s="6">
        <v>4578.6000000000004</v>
      </c>
      <c r="G37" s="6">
        <v>5128.0320000000002</v>
      </c>
      <c r="H37" s="3">
        <v>915.72000000000014</v>
      </c>
      <c r="I37" s="4" t="s">
        <v>30</v>
      </c>
    </row>
    <row r="38" spans="1:9" ht="18" customHeight="1" x14ac:dyDescent="0.25">
      <c r="A38" s="1">
        <v>2020</v>
      </c>
      <c r="B38" s="1" t="s">
        <v>2</v>
      </c>
      <c r="C38" s="1" t="s">
        <v>12</v>
      </c>
      <c r="D38" s="5" t="s">
        <v>23</v>
      </c>
      <c r="E38" s="7">
        <v>345</v>
      </c>
      <c r="F38" s="7">
        <v>7000</v>
      </c>
      <c r="G38" s="7">
        <v>7840</v>
      </c>
      <c r="H38" s="3">
        <v>1400</v>
      </c>
      <c r="I38" s="4" t="s">
        <v>30</v>
      </c>
    </row>
    <row r="39" spans="1:9" ht="18" customHeight="1" x14ac:dyDescent="0.25">
      <c r="A39" s="1">
        <v>2020</v>
      </c>
      <c r="B39" s="1" t="s">
        <v>2</v>
      </c>
      <c r="C39" s="1" t="s">
        <v>74</v>
      </c>
      <c r="D39" s="2" t="s">
        <v>27</v>
      </c>
      <c r="E39" s="3">
        <v>122</v>
      </c>
      <c r="F39" s="3">
        <v>100</v>
      </c>
      <c r="G39" s="3">
        <v>112</v>
      </c>
      <c r="H39" s="3">
        <v>20</v>
      </c>
      <c r="I39" s="4" t="s">
        <v>30</v>
      </c>
    </row>
    <row r="40" spans="1:9" ht="18" customHeight="1" x14ac:dyDescent="0.25">
      <c r="A40" s="1">
        <v>2020</v>
      </c>
      <c r="B40" s="1" t="s">
        <v>2</v>
      </c>
      <c r="C40" s="1" t="s">
        <v>14</v>
      </c>
      <c r="D40" s="5" t="s">
        <v>70</v>
      </c>
      <c r="E40" s="6">
        <v>78</v>
      </c>
      <c r="F40" s="6">
        <v>4577.2</v>
      </c>
      <c r="G40" s="6">
        <v>5126.4639999999999</v>
      </c>
      <c r="H40" s="3">
        <v>915.44</v>
      </c>
      <c r="I40" s="4" t="s">
        <v>30</v>
      </c>
    </row>
    <row r="41" spans="1:9" ht="18" customHeight="1" x14ac:dyDescent="0.25">
      <c r="A41" s="1">
        <v>2020</v>
      </c>
      <c r="B41" s="1" t="s">
        <v>2</v>
      </c>
      <c r="C41" s="1" t="s">
        <v>14</v>
      </c>
      <c r="D41" s="5" t="s">
        <v>78</v>
      </c>
      <c r="E41" s="6">
        <v>76</v>
      </c>
      <c r="F41" s="6">
        <v>4576.8999999999996</v>
      </c>
      <c r="G41" s="6">
        <v>5126.1279999999997</v>
      </c>
      <c r="H41" s="3">
        <v>915.38</v>
      </c>
      <c r="I41" s="4" t="s">
        <v>30</v>
      </c>
    </row>
    <row r="42" spans="1:9" ht="18" customHeight="1" x14ac:dyDescent="0.25">
      <c r="A42" s="1">
        <v>2020</v>
      </c>
      <c r="B42" s="1" t="s">
        <v>2</v>
      </c>
      <c r="C42" s="1" t="s">
        <v>14</v>
      </c>
      <c r="D42" s="5" t="s">
        <v>71</v>
      </c>
      <c r="E42" s="6">
        <v>40</v>
      </c>
      <c r="F42" s="6">
        <v>200</v>
      </c>
      <c r="G42" s="6">
        <v>224</v>
      </c>
      <c r="H42" s="3">
        <v>40</v>
      </c>
      <c r="I42" s="4" t="s">
        <v>30</v>
      </c>
    </row>
    <row r="43" spans="1:9" ht="18" customHeight="1" x14ac:dyDescent="0.25">
      <c r="A43" s="1">
        <v>2020</v>
      </c>
      <c r="B43" s="1" t="s">
        <v>2</v>
      </c>
      <c r="C43" s="1" t="s">
        <v>14</v>
      </c>
      <c r="D43" s="5" t="s">
        <v>72</v>
      </c>
      <c r="E43" s="6">
        <v>34</v>
      </c>
      <c r="F43" s="6">
        <v>4576.8</v>
      </c>
      <c r="G43" s="6">
        <v>5126.0160000000005</v>
      </c>
      <c r="H43" s="3">
        <v>915.36000000000013</v>
      </c>
      <c r="I43" s="4" t="s">
        <v>32</v>
      </c>
    </row>
    <row r="44" spans="1:9" ht="18" customHeight="1" x14ac:dyDescent="0.25">
      <c r="A44" s="1">
        <v>2020</v>
      </c>
      <c r="B44" s="1" t="s">
        <v>2</v>
      </c>
      <c r="C44" s="1" t="s">
        <v>74</v>
      </c>
      <c r="D44" s="2" t="s">
        <v>76</v>
      </c>
      <c r="E44" s="3">
        <v>7</v>
      </c>
      <c r="F44" s="3">
        <v>200</v>
      </c>
      <c r="G44" s="3">
        <v>224</v>
      </c>
      <c r="H44" s="3">
        <v>40</v>
      </c>
      <c r="I44" s="4" t="s">
        <v>32</v>
      </c>
    </row>
    <row r="45" spans="1:9" ht="18" customHeight="1" x14ac:dyDescent="0.25">
      <c r="A45" s="1">
        <v>2020</v>
      </c>
      <c r="B45" s="1" t="s">
        <v>2</v>
      </c>
      <c r="C45" s="1" t="s">
        <v>14</v>
      </c>
      <c r="D45" s="5" t="s">
        <v>22</v>
      </c>
      <c r="E45" s="6">
        <v>3</v>
      </c>
      <c r="F45" s="6">
        <v>3333</v>
      </c>
      <c r="G45" s="6">
        <v>5126.576</v>
      </c>
      <c r="H45" s="3">
        <v>666.6</v>
      </c>
      <c r="I45" s="4" t="s">
        <v>32</v>
      </c>
    </row>
    <row r="46" spans="1:9" ht="18" customHeight="1" x14ac:dyDescent="0.25">
      <c r="A46" s="1">
        <v>2020</v>
      </c>
      <c r="B46" s="1" t="s">
        <v>2</v>
      </c>
      <c r="C46" s="1" t="s">
        <v>26</v>
      </c>
      <c r="D46" s="5" t="s">
        <v>26</v>
      </c>
      <c r="E46" s="6">
        <v>2</v>
      </c>
      <c r="F46" s="6">
        <v>6600</v>
      </c>
      <c r="G46" s="6">
        <v>7392</v>
      </c>
      <c r="H46" s="3">
        <v>1320</v>
      </c>
      <c r="I46" s="4" t="s">
        <v>32</v>
      </c>
    </row>
    <row r="47" spans="1:9" ht="18" customHeight="1" x14ac:dyDescent="0.25">
      <c r="A47" s="1">
        <v>2020</v>
      </c>
      <c r="B47" s="1" t="s">
        <v>3</v>
      </c>
      <c r="C47" s="1" t="s">
        <v>13</v>
      </c>
      <c r="D47" s="2" t="s">
        <v>77</v>
      </c>
      <c r="E47" s="3">
        <v>3566</v>
      </c>
      <c r="F47" s="3">
        <v>4500</v>
      </c>
      <c r="G47" s="3">
        <v>5126.576</v>
      </c>
      <c r="H47" s="3">
        <v>915.46</v>
      </c>
      <c r="I47" s="4" t="s">
        <v>32</v>
      </c>
    </row>
    <row r="48" spans="1:9" ht="18" customHeight="1" x14ac:dyDescent="0.25">
      <c r="A48" s="1">
        <v>2020</v>
      </c>
      <c r="B48" s="1" t="s">
        <v>3</v>
      </c>
      <c r="C48" s="1" t="s">
        <v>13</v>
      </c>
      <c r="D48" s="2" t="s">
        <v>28</v>
      </c>
      <c r="E48" s="3">
        <v>2498</v>
      </c>
      <c r="F48" s="3">
        <v>7500</v>
      </c>
      <c r="G48" s="3">
        <v>8960</v>
      </c>
      <c r="H48" s="3">
        <v>1600</v>
      </c>
      <c r="I48" s="4" t="s">
        <v>32</v>
      </c>
    </row>
    <row r="49" spans="1:9" ht="18" customHeight="1" x14ac:dyDescent="0.25">
      <c r="A49" s="1">
        <v>2020</v>
      </c>
      <c r="B49" s="1" t="s">
        <v>3</v>
      </c>
      <c r="C49" s="1" t="s">
        <v>74</v>
      </c>
      <c r="D49" s="2" t="s">
        <v>75</v>
      </c>
      <c r="E49" s="3">
        <v>1245</v>
      </c>
      <c r="F49" s="3">
        <v>5101</v>
      </c>
      <c r="G49" s="3">
        <v>5126.4639999999999</v>
      </c>
      <c r="H49" s="3">
        <v>915.44</v>
      </c>
      <c r="I49" s="4" t="s">
        <v>32</v>
      </c>
    </row>
    <row r="50" spans="1:9" ht="18" customHeight="1" x14ac:dyDescent="0.25">
      <c r="A50" s="1">
        <v>2020</v>
      </c>
      <c r="B50" s="1" t="s">
        <v>3</v>
      </c>
      <c r="C50" s="1" t="s">
        <v>29</v>
      </c>
      <c r="D50" s="5" t="s">
        <v>73</v>
      </c>
      <c r="E50" s="6">
        <v>644</v>
      </c>
      <c r="F50" s="6">
        <v>5740</v>
      </c>
      <c r="G50" s="6">
        <v>6432.72</v>
      </c>
      <c r="H50" s="3">
        <v>1148.7</v>
      </c>
      <c r="I50" s="4" t="s">
        <v>32</v>
      </c>
    </row>
    <row r="51" spans="1:9" ht="18" customHeight="1" x14ac:dyDescent="0.25">
      <c r="A51" s="1">
        <v>2020</v>
      </c>
      <c r="B51" s="1" t="s">
        <v>3</v>
      </c>
      <c r="C51" s="1" t="s">
        <v>12</v>
      </c>
      <c r="D51" s="5" t="s">
        <v>24</v>
      </c>
      <c r="E51" s="6">
        <v>643</v>
      </c>
      <c r="F51" s="6">
        <v>7000</v>
      </c>
      <c r="G51" s="6">
        <v>7840</v>
      </c>
      <c r="H51" s="3">
        <v>1400</v>
      </c>
      <c r="I51" s="4" t="s">
        <v>32</v>
      </c>
    </row>
    <row r="52" spans="1:9" ht="18" customHeight="1" x14ac:dyDescent="0.25">
      <c r="A52" s="1">
        <v>2020</v>
      </c>
      <c r="B52" s="1" t="s">
        <v>3</v>
      </c>
      <c r="C52" s="1" t="s">
        <v>29</v>
      </c>
      <c r="D52" s="5" t="s">
        <v>25</v>
      </c>
      <c r="E52" s="6">
        <v>455</v>
      </c>
      <c r="F52" s="6">
        <v>4578.6000000000004</v>
      </c>
      <c r="G52" s="6">
        <v>5128.0320000000002</v>
      </c>
      <c r="H52" s="3">
        <v>915.72000000000014</v>
      </c>
      <c r="I52" s="4" t="s">
        <v>32</v>
      </c>
    </row>
    <row r="53" spans="1:9" ht="18" customHeight="1" x14ac:dyDescent="0.25">
      <c r="A53" s="1">
        <v>2020</v>
      </c>
      <c r="B53" s="1" t="s">
        <v>3</v>
      </c>
      <c r="C53" s="1" t="s">
        <v>12</v>
      </c>
      <c r="D53" s="5" t="s">
        <v>23</v>
      </c>
      <c r="E53" s="7">
        <v>345</v>
      </c>
      <c r="F53" s="7">
        <v>7000</v>
      </c>
      <c r="G53" s="7">
        <v>7840</v>
      </c>
      <c r="H53" s="3">
        <v>1400</v>
      </c>
      <c r="I53" s="4" t="s">
        <v>32</v>
      </c>
    </row>
    <row r="54" spans="1:9" ht="18" customHeight="1" x14ac:dyDescent="0.25">
      <c r="A54" s="1">
        <v>2020</v>
      </c>
      <c r="B54" s="1" t="s">
        <v>3</v>
      </c>
      <c r="C54" s="1" t="s">
        <v>74</v>
      </c>
      <c r="D54" s="2" t="s">
        <v>27</v>
      </c>
      <c r="E54" s="3">
        <v>122</v>
      </c>
      <c r="F54" s="3">
        <v>100</v>
      </c>
      <c r="G54" s="3">
        <v>112</v>
      </c>
      <c r="H54" s="3">
        <v>20</v>
      </c>
      <c r="I54" s="4" t="s">
        <v>32</v>
      </c>
    </row>
    <row r="55" spans="1:9" ht="18" customHeight="1" x14ac:dyDescent="0.25">
      <c r="A55" s="1">
        <v>2020</v>
      </c>
      <c r="B55" s="1" t="s">
        <v>3</v>
      </c>
      <c r="C55" s="1" t="s">
        <v>14</v>
      </c>
      <c r="D55" s="5" t="s">
        <v>70</v>
      </c>
      <c r="E55" s="6">
        <v>70</v>
      </c>
      <c r="F55" s="6">
        <v>4577.2</v>
      </c>
      <c r="G55" s="6">
        <v>5126.4639999999999</v>
      </c>
      <c r="H55" s="3">
        <v>915.44</v>
      </c>
      <c r="I55" s="4" t="s">
        <v>32</v>
      </c>
    </row>
    <row r="56" spans="1:9" ht="18" customHeight="1" x14ac:dyDescent="0.25">
      <c r="A56" s="1">
        <v>2020</v>
      </c>
      <c r="B56" s="1" t="s">
        <v>3</v>
      </c>
      <c r="C56" s="1" t="s">
        <v>14</v>
      </c>
      <c r="D56" s="5" t="s">
        <v>78</v>
      </c>
      <c r="E56" s="6">
        <v>76</v>
      </c>
      <c r="F56" s="6">
        <v>4000</v>
      </c>
      <c r="G56" s="6">
        <v>5126.1279999999997</v>
      </c>
      <c r="H56" s="3">
        <v>915.38</v>
      </c>
      <c r="I56" s="4" t="s">
        <v>32</v>
      </c>
    </row>
    <row r="57" spans="1:9" ht="18" customHeight="1" x14ac:dyDescent="0.25">
      <c r="A57" s="1">
        <v>2020</v>
      </c>
      <c r="B57" s="1" t="s">
        <v>3</v>
      </c>
      <c r="C57" s="1" t="s">
        <v>14</v>
      </c>
      <c r="D57" s="5" t="s">
        <v>71</v>
      </c>
      <c r="E57" s="6">
        <v>46</v>
      </c>
      <c r="F57" s="6">
        <v>200</v>
      </c>
      <c r="G57" s="6">
        <v>224</v>
      </c>
      <c r="H57" s="3">
        <v>40</v>
      </c>
      <c r="I57" s="4" t="s">
        <v>32</v>
      </c>
    </row>
    <row r="58" spans="1:9" ht="18" customHeight="1" x14ac:dyDescent="0.25">
      <c r="A58" s="1">
        <v>2020</v>
      </c>
      <c r="B58" s="1" t="s">
        <v>3</v>
      </c>
      <c r="C58" s="1" t="s">
        <v>14</v>
      </c>
      <c r="D58" s="5" t="s">
        <v>72</v>
      </c>
      <c r="E58" s="6">
        <v>34</v>
      </c>
      <c r="F58" s="6">
        <v>4576.8</v>
      </c>
      <c r="G58" s="6">
        <v>5126.0160000000005</v>
      </c>
      <c r="H58" s="3">
        <v>915.36000000000013</v>
      </c>
      <c r="I58" s="4" t="s">
        <v>32</v>
      </c>
    </row>
    <row r="59" spans="1:9" ht="18" customHeight="1" x14ac:dyDescent="0.25">
      <c r="A59" s="1">
        <v>2020</v>
      </c>
      <c r="B59" s="1" t="s">
        <v>3</v>
      </c>
      <c r="C59" s="1" t="s">
        <v>74</v>
      </c>
      <c r="D59" s="2" t="s">
        <v>76</v>
      </c>
      <c r="E59" s="3">
        <v>7</v>
      </c>
      <c r="F59" s="3">
        <v>210</v>
      </c>
      <c r="G59" s="3">
        <v>224</v>
      </c>
      <c r="H59" s="3">
        <v>40</v>
      </c>
      <c r="I59" s="4" t="s">
        <v>32</v>
      </c>
    </row>
    <row r="60" spans="1:9" ht="18" customHeight="1" x14ac:dyDescent="0.25">
      <c r="A60" s="1">
        <v>2020</v>
      </c>
      <c r="B60" s="1" t="s">
        <v>3</v>
      </c>
      <c r="C60" s="1" t="s">
        <v>14</v>
      </c>
      <c r="D60" s="5" t="s">
        <v>22</v>
      </c>
      <c r="E60" s="6">
        <v>3</v>
      </c>
      <c r="F60" s="6">
        <v>4577.3</v>
      </c>
      <c r="G60" s="6">
        <v>5126.576</v>
      </c>
      <c r="H60" s="3">
        <v>915.46</v>
      </c>
      <c r="I60" s="4" t="s">
        <v>32</v>
      </c>
    </row>
    <row r="61" spans="1:9" ht="18" customHeight="1" x14ac:dyDescent="0.25">
      <c r="A61" s="1">
        <v>2020</v>
      </c>
      <c r="B61" s="1" t="s">
        <v>3</v>
      </c>
      <c r="C61" s="1" t="s">
        <v>26</v>
      </c>
      <c r="D61" s="5" t="s">
        <v>26</v>
      </c>
      <c r="E61" s="6">
        <v>2</v>
      </c>
      <c r="F61" s="6">
        <v>6600</v>
      </c>
      <c r="G61" s="6">
        <v>7392</v>
      </c>
      <c r="H61" s="3">
        <v>1320</v>
      </c>
      <c r="I61" s="4" t="s">
        <v>32</v>
      </c>
    </row>
    <row r="62" spans="1:9" ht="18" customHeight="1" x14ac:dyDescent="0.25">
      <c r="A62" s="1">
        <v>2020</v>
      </c>
      <c r="B62" s="1" t="s">
        <v>4</v>
      </c>
      <c r="C62" s="1" t="s">
        <v>13</v>
      </c>
      <c r="D62" s="2" t="s">
        <v>77</v>
      </c>
      <c r="E62" s="3">
        <v>3566</v>
      </c>
      <c r="F62" s="3">
        <v>4577.3</v>
      </c>
      <c r="G62" s="3">
        <v>5126.576</v>
      </c>
      <c r="H62" s="3">
        <v>915.46</v>
      </c>
      <c r="I62" s="4" t="s">
        <v>32</v>
      </c>
    </row>
    <row r="63" spans="1:9" ht="18" customHeight="1" x14ac:dyDescent="0.25">
      <c r="A63" s="1">
        <v>2020</v>
      </c>
      <c r="B63" s="1" t="s">
        <v>4</v>
      </c>
      <c r="C63" s="1" t="s">
        <v>13</v>
      </c>
      <c r="D63" s="2" t="s">
        <v>28</v>
      </c>
      <c r="E63" s="3">
        <v>2498</v>
      </c>
      <c r="F63" s="3">
        <v>8000</v>
      </c>
      <c r="G63" s="3">
        <v>8960</v>
      </c>
      <c r="H63" s="3">
        <v>1600</v>
      </c>
      <c r="I63" s="4" t="s">
        <v>32</v>
      </c>
    </row>
    <row r="64" spans="1:9" ht="18" customHeight="1" x14ac:dyDescent="0.25">
      <c r="A64" s="1">
        <v>2020</v>
      </c>
      <c r="B64" s="1" t="s">
        <v>4</v>
      </c>
      <c r="C64" s="1" t="s">
        <v>74</v>
      </c>
      <c r="D64" s="2" t="s">
        <v>75</v>
      </c>
      <c r="E64" s="3">
        <v>1245</v>
      </c>
      <c r="F64" s="3">
        <v>4577.2</v>
      </c>
      <c r="G64" s="3">
        <v>5126.4639999999999</v>
      </c>
      <c r="H64" s="3">
        <v>915.44</v>
      </c>
      <c r="I64" s="4" t="s">
        <v>32</v>
      </c>
    </row>
    <row r="65" spans="1:9" ht="18" customHeight="1" x14ac:dyDescent="0.25">
      <c r="A65" s="1">
        <v>2020</v>
      </c>
      <c r="B65" s="1" t="s">
        <v>4</v>
      </c>
      <c r="C65" s="1" t="s">
        <v>29</v>
      </c>
      <c r="D65" s="5" t="s">
        <v>73</v>
      </c>
      <c r="E65" s="6">
        <v>644</v>
      </c>
      <c r="F65" s="6">
        <v>5743.5</v>
      </c>
      <c r="G65" s="6">
        <v>6432.72</v>
      </c>
      <c r="H65" s="3">
        <v>1148.7</v>
      </c>
      <c r="I65" s="4" t="s">
        <v>32</v>
      </c>
    </row>
    <row r="66" spans="1:9" ht="18" customHeight="1" x14ac:dyDescent="0.25">
      <c r="A66" s="1">
        <v>2020</v>
      </c>
      <c r="B66" s="1" t="s">
        <v>4</v>
      </c>
      <c r="C66" s="1" t="s">
        <v>12</v>
      </c>
      <c r="D66" s="5" t="s">
        <v>24</v>
      </c>
      <c r="E66" s="6">
        <v>643</v>
      </c>
      <c r="F66" s="6">
        <v>7000</v>
      </c>
      <c r="G66" s="6">
        <v>7840</v>
      </c>
      <c r="H66" s="3">
        <v>1400</v>
      </c>
      <c r="I66" s="4" t="s">
        <v>30</v>
      </c>
    </row>
    <row r="67" spans="1:9" ht="18" customHeight="1" x14ac:dyDescent="0.25">
      <c r="A67" s="1">
        <v>2020</v>
      </c>
      <c r="B67" s="1" t="s">
        <v>4</v>
      </c>
      <c r="C67" s="1" t="s">
        <v>29</v>
      </c>
      <c r="D67" s="5" t="s">
        <v>25</v>
      </c>
      <c r="E67" s="6">
        <v>455</v>
      </c>
      <c r="F67" s="6">
        <v>5005</v>
      </c>
      <c r="G67" s="6">
        <v>5128.0320000000002</v>
      </c>
      <c r="H67" s="3">
        <v>915.72000000000014</v>
      </c>
      <c r="I67" s="4" t="s">
        <v>30</v>
      </c>
    </row>
    <row r="68" spans="1:9" ht="18" customHeight="1" x14ac:dyDescent="0.25">
      <c r="A68" s="1">
        <v>2020</v>
      </c>
      <c r="B68" s="1" t="s">
        <v>4</v>
      </c>
      <c r="C68" s="1" t="s">
        <v>12</v>
      </c>
      <c r="D68" s="5" t="s">
        <v>23</v>
      </c>
      <c r="E68" s="7">
        <v>345</v>
      </c>
      <c r="F68" s="7">
        <v>7000</v>
      </c>
      <c r="G68" s="7">
        <v>7840</v>
      </c>
      <c r="H68" s="3">
        <v>1400</v>
      </c>
      <c r="I68" s="4" t="s">
        <v>30</v>
      </c>
    </row>
    <row r="69" spans="1:9" ht="18" customHeight="1" x14ac:dyDescent="0.25">
      <c r="A69" s="1">
        <v>2020</v>
      </c>
      <c r="B69" s="1" t="s">
        <v>4</v>
      </c>
      <c r="C69" s="1" t="s">
        <v>74</v>
      </c>
      <c r="D69" s="2" t="s">
        <v>27</v>
      </c>
      <c r="E69" s="3">
        <v>122</v>
      </c>
      <c r="F69" s="3">
        <v>100</v>
      </c>
      <c r="G69" s="3">
        <v>112</v>
      </c>
      <c r="H69" s="3">
        <v>20</v>
      </c>
      <c r="I69" s="4" t="s">
        <v>30</v>
      </c>
    </row>
    <row r="70" spans="1:9" ht="18" customHeight="1" x14ac:dyDescent="0.25">
      <c r="A70" s="1">
        <v>2020</v>
      </c>
      <c r="B70" s="1" t="s">
        <v>4</v>
      </c>
      <c r="C70" s="1" t="s">
        <v>14</v>
      </c>
      <c r="D70" s="5" t="s">
        <v>70</v>
      </c>
      <c r="E70" s="6">
        <v>78</v>
      </c>
      <c r="F70" s="6">
        <v>4577.2</v>
      </c>
      <c r="G70" s="6">
        <v>5126.4639999999999</v>
      </c>
      <c r="H70" s="3">
        <v>915.44</v>
      </c>
      <c r="I70" s="4" t="s">
        <v>30</v>
      </c>
    </row>
    <row r="71" spans="1:9" ht="18" customHeight="1" x14ac:dyDescent="0.25">
      <c r="A71" s="1">
        <v>2020</v>
      </c>
      <c r="B71" s="1" t="s">
        <v>4</v>
      </c>
      <c r="C71" s="1" t="s">
        <v>14</v>
      </c>
      <c r="D71" s="5" t="s">
        <v>78</v>
      </c>
      <c r="E71" s="6">
        <v>76</v>
      </c>
      <c r="F71" s="6">
        <v>4576.8999999999996</v>
      </c>
      <c r="G71" s="6">
        <v>5126.1279999999997</v>
      </c>
      <c r="H71" s="3">
        <v>915.38</v>
      </c>
      <c r="I71" s="4" t="s">
        <v>30</v>
      </c>
    </row>
    <row r="72" spans="1:9" ht="18" customHeight="1" x14ac:dyDescent="0.25">
      <c r="A72" s="1">
        <v>2020</v>
      </c>
      <c r="B72" s="1" t="s">
        <v>4</v>
      </c>
      <c r="C72" s="1" t="s">
        <v>14</v>
      </c>
      <c r="D72" s="5" t="s">
        <v>71</v>
      </c>
      <c r="E72" s="6">
        <v>60</v>
      </c>
      <c r="F72" s="6">
        <v>200</v>
      </c>
      <c r="G72" s="6">
        <v>224</v>
      </c>
      <c r="H72" s="3">
        <v>40</v>
      </c>
      <c r="I72" s="4" t="s">
        <v>30</v>
      </c>
    </row>
    <row r="73" spans="1:9" ht="18" customHeight="1" x14ac:dyDescent="0.25">
      <c r="A73" s="1">
        <v>2020</v>
      </c>
      <c r="B73" s="1" t="s">
        <v>4</v>
      </c>
      <c r="C73" s="1" t="s">
        <v>14</v>
      </c>
      <c r="D73" s="5" t="s">
        <v>72</v>
      </c>
      <c r="E73" s="6">
        <v>34</v>
      </c>
      <c r="F73" s="6">
        <v>4576.8</v>
      </c>
      <c r="G73" s="6">
        <v>5126.0160000000005</v>
      </c>
      <c r="H73" s="3">
        <v>915.36000000000013</v>
      </c>
      <c r="I73" s="4" t="s">
        <v>30</v>
      </c>
    </row>
    <row r="74" spans="1:9" ht="18" customHeight="1" x14ac:dyDescent="0.25">
      <c r="A74" s="1">
        <v>2020</v>
      </c>
      <c r="B74" s="1" t="s">
        <v>4</v>
      </c>
      <c r="C74" s="1" t="s">
        <v>74</v>
      </c>
      <c r="D74" s="2" t="s">
        <v>76</v>
      </c>
      <c r="E74" s="3">
        <v>7</v>
      </c>
      <c r="F74" s="3">
        <v>200</v>
      </c>
      <c r="G74" s="3">
        <v>224</v>
      </c>
      <c r="H74" s="3">
        <v>40</v>
      </c>
      <c r="I74" s="4" t="s">
        <v>30</v>
      </c>
    </row>
    <row r="75" spans="1:9" ht="18" customHeight="1" x14ac:dyDescent="0.25">
      <c r="A75" s="1">
        <v>2020</v>
      </c>
      <c r="B75" s="1" t="s">
        <v>4</v>
      </c>
      <c r="C75" s="1" t="s">
        <v>14</v>
      </c>
      <c r="D75" s="5" t="s">
        <v>22</v>
      </c>
      <c r="E75" s="6">
        <v>3</v>
      </c>
      <c r="F75" s="6">
        <v>4577.3</v>
      </c>
      <c r="G75" s="6">
        <v>5126.576</v>
      </c>
      <c r="H75" s="3">
        <v>915.46</v>
      </c>
      <c r="I75" s="4" t="s">
        <v>30</v>
      </c>
    </row>
    <row r="76" spans="1:9" ht="18" customHeight="1" x14ac:dyDescent="0.25">
      <c r="A76" s="1">
        <v>2020</v>
      </c>
      <c r="B76" s="1" t="s">
        <v>4</v>
      </c>
      <c r="C76" s="1" t="s">
        <v>26</v>
      </c>
      <c r="D76" s="5" t="s">
        <v>26</v>
      </c>
      <c r="E76" s="6">
        <v>2</v>
      </c>
      <c r="F76" s="6">
        <v>5500</v>
      </c>
      <c r="G76" s="6">
        <v>7392</v>
      </c>
      <c r="H76" s="3">
        <v>1320</v>
      </c>
      <c r="I76" s="4" t="s">
        <v>30</v>
      </c>
    </row>
    <row r="77" spans="1:9" ht="18" customHeight="1" x14ac:dyDescent="0.25">
      <c r="A77" s="1">
        <v>2020</v>
      </c>
      <c r="B77" s="1" t="s">
        <v>5</v>
      </c>
      <c r="C77" s="1" t="s">
        <v>13</v>
      </c>
      <c r="D77" s="2" t="s">
        <v>77</v>
      </c>
      <c r="E77" s="3">
        <v>3566</v>
      </c>
      <c r="F77" s="3">
        <v>4577.3</v>
      </c>
      <c r="G77" s="3">
        <v>5126.576</v>
      </c>
      <c r="H77" s="3">
        <v>915.46</v>
      </c>
      <c r="I77" s="4" t="s">
        <v>30</v>
      </c>
    </row>
    <row r="78" spans="1:9" ht="18" customHeight="1" x14ac:dyDescent="0.25">
      <c r="A78" s="1">
        <v>2020</v>
      </c>
      <c r="B78" s="1" t="s">
        <v>5</v>
      </c>
      <c r="C78" s="1" t="s">
        <v>13</v>
      </c>
      <c r="D78" s="2" t="s">
        <v>28</v>
      </c>
      <c r="E78" s="3">
        <v>2498</v>
      </c>
      <c r="F78" s="3">
        <v>8000</v>
      </c>
      <c r="G78" s="3">
        <v>8960</v>
      </c>
      <c r="H78" s="3">
        <v>1600</v>
      </c>
      <c r="I78" s="4" t="s">
        <v>30</v>
      </c>
    </row>
    <row r="79" spans="1:9" ht="18" customHeight="1" x14ac:dyDescent="0.25">
      <c r="A79" s="1">
        <v>2020</v>
      </c>
      <c r="B79" s="1" t="s">
        <v>5</v>
      </c>
      <c r="C79" s="1" t="s">
        <v>74</v>
      </c>
      <c r="D79" s="2" t="s">
        <v>75</v>
      </c>
      <c r="E79" s="3">
        <v>1245</v>
      </c>
      <c r="F79" s="3">
        <v>4577.2</v>
      </c>
      <c r="G79" s="3">
        <v>5126.4639999999999</v>
      </c>
      <c r="H79" s="3">
        <v>915.44</v>
      </c>
      <c r="I79" s="4" t="s">
        <v>30</v>
      </c>
    </row>
    <row r="80" spans="1:9" ht="18" customHeight="1" x14ac:dyDescent="0.25">
      <c r="A80" s="1">
        <v>2020</v>
      </c>
      <c r="B80" s="1" t="s">
        <v>5</v>
      </c>
      <c r="C80" s="1" t="s">
        <v>29</v>
      </c>
      <c r="D80" s="5" t="s">
        <v>73</v>
      </c>
      <c r="E80" s="6">
        <v>644</v>
      </c>
      <c r="F80" s="6">
        <v>5743.5</v>
      </c>
      <c r="G80" s="6">
        <v>6432.72</v>
      </c>
      <c r="H80" s="3">
        <v>1148.7</v>
      </c>
      <c r="I80" s="4" t="s">
        <v>30</v>
      </c>
    </row>
    <row r="81" spans="1:9" ht="18" customHeight="1" x14ac:dyDescent="0.25">
      <c r="A81" s="1">
        <v>2020</v>
      </c>
      <c r="B81" s="1" t="s">
        <v>5</v>
      </c>
      <c r="C81" s="1" t="s">
        <v>12</v>
      </c>
      <c r="D81" s="5" t="s">
        <v>24</v>
      </c>
      <c r="E81" s="6">
        <v>643</v>
      </c>
      <c r="F81" s="6">
        <v>7000</v>
      </c>
      <c r="G81" s="6">
        <v>7840</v>
      </c>
      <c r="H81" s="3">
        <v>1400</v>
      </c>
      <c r="I81" s="4" t="s">
        <v>30</v>
      </c>
    </row>
    <row r="82" spans="1:9" ht="18" customHeight="1" x14ac:dyDescent="0.25">
      <c r="A82" s="1">
        <v>2020</v>
      </c>
      <c r="B82" s="1" t="s">
        <v>5</v>
      </c>
      <c r="C82" s="1" t="s">
        <v>29</v>
      </c>
      <c r="D82" s="5" t="s">
        <v>25</v>
      </c>
      <c r="E82" s="6">
        <v>455</v>
      </c>
      <c r="F82" s="6">
        <v>4578.6000000000004</v>
      </c>
      <c r="G82" s="6">
        <v>5128.0320000000002</v>
      </c>
      <c r="H82" s="3">
        <v>915.72000000000014</v>
      </c>
      <c r="I82" s="4" t="s">
        <v>30</v>
      </c>
    </row>
    <row r="83" spans="1:9" ht="18" customHeight="1" x14ac:dyDescent="0.25">
      <c r="A83" s="1">
        <v>2020</v>
      </c>
      <c r="B83" s="1" t="s">
        <v>5</v>
      </c>
      <c r="C83" s="1" t="s">
        <v>12</v>
      </c>
      <c r="D83" s="5" t="s">
        <v>23</v>
      </c>
      <c r="E83" s="7">
        <v>345</v>
      </c>
      <c r="F83" s="7">
        <v>7000</v>
      </c>
      <c r="G83" s="7">
        <v>7840</v>
      </c>
      <c r="H83" s="3">
        <v>1400</v>
      </c>
      <c r="I83" s="4" t="s">
        <v>30</v>
      </c>
    </row>
    <row r="84" spans="1:9" ht="18" customHeight="1" x14ac:dyDescent="0.25">
      <c r="A84" s="1">
        <v>2020</v>
      </c>
      <c r="B84" s="1" t="s">
        <v>5</v>
      </c>
      <c r="C84" s="1" t="s">
        <v>74</v>
      </c>
      <c r="D84" s="2" t="s">
        <v>27</v>
      </c>
      <c r="E84" s="3">
        <v>122</v>
      </c>
      <c r="F84" s="3">
        <v>100</v>
      </c>
      <c r="G84" s="3">
        <v>112</v>
      </c>
      <c r="H84" s="3">
        <v>20</v>
      </c>
      <c r="I84" s="4" t="s">
        <v>30</v>
      </c>
    </row>
    <row r="85" spans="1:9" ht="18" customHeight="1" x14ac:dyDescent="0.25">
      <c r="A85" s="1">
        <v>2020</v>
      </c>
      <c r="B85" s="1" t="s">
        <v>5</v>
      </c>
      <c r="C85" s="1" t="s">
        <v>14</v>
      </c>
      <c r="D85" s="5" t="s">
        <v>70</v>
      </c>
      <c r="E85" s="6">
        <v>78</v>
      </c>
      <c r="F85" s="6">
        <v>4577.2</v>
      </c>
      <c r="G85" s="6">
        <v>5126.4639999999999</v>
      </c>
      <c r="H85" s="3">
        <v>915.44</v>
      </c>
      <c r="I85" s="4" t="s">
        <v>30</v>
      </c>
    </row>
    <row r="86" spans="1:9" ht="18" customHeight="1" x14ac:dyDescent="0.25">
      <c r="A86" s="1">
        <v>2020</v>
      </c>
      <c r="B86" s="1" t="s">
        <v>5</v>
      </c>
      <c r="C86" s="1" t="s">
        <v>14</v>
      </c>
      <c r="D86" s="5" t="s">
        <v>78</v>
      </c>
      <c r="E86" s="6">
        <v>76</v>
      </c>
      <c r="F86" s="6">
        <v>3500</v>
      </c>
      <c r="G86" s="6">
        <v>5126.1279999999997</v>
      </c>
      <c r="H86" s="3">
        <v>915.38</v>
      </c>
      <c r="I86" s="4" t="s">
        <v>30</v>
      </c>
    </row>
    <row r="87" spans="1:9" ht="18" customHeight="1" x14ac:dyDescent="0.25">
      <c r="A87" s="1">
        <v>2020</v>
      </c>
      <c r="B87" s="1" t="s">
        <v>5</v>
      </c>
      <c r="C87" s="1" t="s">
        <v>14</v>
      </c>
      <c r="D87" s="5" t="s">
        <v>71</v>
      </c>
      <c r="E87" s="6">
        <v>46</v>
      </c>
      <c r="F87" s="6">
        <v>200</v>
      </c>
      <c r="G87" s="6">
        <v>224</v>
      </c>
      <c r="H87" s="3">
        <v>40</v>
      </c>
      <c r="I87" s="4" t="s">
        <v>30</v>
      </c>
    </row>
    <row r="88" spans="1:9" ht="18" customHeight="1" x14ac:dyDescent="0.25">
      <c r="A88" s="1">
        <v>2020</v>
      </c>
      <c r="B88" s="1" t="s">
        <v>5</v>
      </c>
      <c r="C88" s="1" t="s">
        <v>14</v>
      </c>
      <c r="D88" s="5" t="s">
        <v>72</v>
      </c>
      <c r="E88" s="6">
        <v>34</v>
      </c>
      <c r="F88" s="6">
        <v>2600</v>
      </c>
      <c r="G88" s="6">
        <v>5126.0160000000005</v>
      </c>
      <c r="H88" s="3">
        <v>915.36000000000013</v>
      </c>
      <c r="I88" s="4" t="s">
        <v>30</v>
      </c>
    </row>
    <row r="89" spans="1:9" ht="18" customHeight="1" x14ac:dyDescent="0.25">
      <c r="A89" s="1">
        <v>2020</v>
      </c>
      <c r="B89" s="1" t="s">
        <v>5</v>
      </c>
      <c r="C89" s="1" t="s">
        <v>74</v>
      </c>
      <c r="D89" s="2" t="s">
        <v>76</v>
      </c>
      <c r="E89" s="3">
        <v>7</v>
      </c>
      <c r="F89" s="3">
        <v>100</v>
      </c>
      <c r="G89" s="3">
        <v>224</v>
      </c>
      <c r="H89" s="3">
        <v>40</v>
      </c>
      <c r="I89" s="4" t="s">
        <v>30</v>
      </c>
    </row>
    <row r="90" spans="1:9" ht="18" customHeight="1" x14ac:dyDescent="0.25">
      <c r="A90" s="1">
        <v>2020</v>
      </c>
      <c r="B90" s="1" t="s">
        <v>5</v>
      </c>
      <c r="C90" s="1" t="s">
        <v>26</v>
      </c>
      <c r="D90" s="5" t="s">
        <v>26</v>
      </c>
      <c r="E90" s="6">
        <v>3</v>
      </c>
      <c r="F90" s="6">
        <v>6600</v>
      </c>
      <c r="G90" s="6">
        <v>7392</v>
      </c>
      <c r="H90" s="3">
        <v>1320</v>
      </c>
      <c r="I90" s="4" t="s">
        <v>30</v>
      </c>
    </row>
    <row r="91" spans="1:9" ht="18" customHeight="1" x14ac:dyDescent="0.25">
      <c r="A91" s="1">
        <v>2020</v>
      </c>
      <c r="B91" s="1" t="s">
        <v>5</v>
      </c>
      <c r="C91" s="1" t="s">
        <v>14</v>
      </c>
      <c r="D91" s="5" t="s">
        <v>22</v>
      </c>
      <c r="E91" s="6">
        <v>2</v>
      </c>
      <c r="F91" s="6">
        <v>4577.3</v>
      </c>
      <c r="G91" s="6">
        <v>5126.576</v>
      </c>
      <c r="H91" s="3">
        <v>915.46</v>
      </c>
      <c r="I91" s="4" t="s">
        <v>30</v>
      </c>
    </row>
    <row r="92" spans="1:9" ht="18" customHeight="1" x14ac:dyDescent="0.25">
      <c r="A92" s="1">
        <v>2020</v>
      </c>
      <c r="B92" s="1" t="s">
        <v>6</v>
      </c>
      <c r="C92" s="1" t="s">
        <v>13</v>
      </c>
      <c r="D92" s="2" t="s">
        <v>77</v>
      </c>
      <c r="E92" s="3">
        <v>3566</v>
      </c>
      <c r="F92" s="3">
        <v>3000</v>
      </c>
      <c r="G92" s="3">
        <v>5126.576</v>
      </c>
      <c r="H92" s="3">
        <v>915.46</v>
      </c>
      <c r="I92" s="4" t="s">
        <v>30</v>
      </c>
    </row>
    <row r="93" spans="1:9" ht="18" customHeight="1" x14ac:dyDescent="0.25">
      <c r="A93" s="1">
        <v>2020</v>
      </c>
      <c r="B93" s="1" t="s">
        <v>6</v>
      </c>
      <c r="C93" s="1" t="s">
        <v>13</v>
      </c>
      <c r="D93" s="2" t="s">
        <v>28</v>
      </c>
      <c r="E93" s="3">
        <v>1000</v>
      </c>
      <c r="F93" s="3">
        <v>8800</v>
      </c>
      <c r="G93" s="3">
        <v>8960</v>
      </c>
      <c r="H93" s="3">
        <v>1600</v>
      </c>
      <c r="I93" s="4" t="s">
        <v>30</v>
      </c>
    </row>
    <row r="94" spans="1:9" ht="18" customHeight="1" x14ac:dyDescent="0.25">
      <c r="A94" s="1">
        <v>2020</v>
      </c>
      <c r="B94" s="1" t="s">
        <v>6</v>
      </c>
      <c r="C94" s="1" t="s">
        <v>74</v>
      </c>
      <c r="D94" s="2" t="s">
        <v>75</v>
      </c>
      <c r="E94" s="3">
        <v>1245</v>
      </c>
      <c r="F94" s="3">
        <v>4577.2</v>
      </c>
      <c r="G94" s="3">
        <v>5126.4639999999999</v>
      </c>
      <c r="H94" s="3">
        <v>915.44</v>
      </c>
      <c r="I94" s="4" t="s">
        <v>30</v>
      </c>
    </row>
    <row r="95" spans="1:9" ht="18" customHeight="1" x14ac:dyDescent="0.25">
      <c r="A95" s="1">
        <v>2020</v>
      </c>
      <c r="B95" s="1" t="s">
        <v>6</v>
      </c>
      <c r="C95" s="1" t="s">
        <v>29</v>
      </c>
      <c r="D95" s="5" t="s">
        <v>73</v>
      </c>
      <c r="E95" s="6">
        <v>644</v>
      </c>
      <c r="F95" s="6">
        <v>5743.5</v>
      </c>
      <c r="G95" s="6">
        <v>6432.72</v>
      </c>
      <c r="H95" s="3">
        <v>1148.7</v>
      </c>
      <c r="I95" s="4" t="s">
        <v>30</v>
      </c>
    </row>
    <row r="96" spans="1:9" ht="18" customHeight="1" x14ac:dyDescent="0.25">
      <c r="A96" s="1">
        <v>2020</v>
      </c>
      <c r="B96" s="1" t="s">
        <v>6</v>
      </c>
      <c r="C96" s="1" t="s">
        <v>12</v>
      </c>
      <c r="D96" s="5" t="s">
        <v>24</v>
      </c>
      <c r="E96" s="6">
        <v>643</v>
      </c>
      <c r="F96" s="6">
        <v>8000</v>
      </c>
      <c r="G96" s="6">
        <v>7840</v>
      </c>
      <c r="H96" s="3">
        <v>1400</v>
      </c>
      <c r="I96" s="4" t="s">
        <v>30</v>
      </c>
    </row>
    <row r="97" spans="1:9" ht="18" customHeight="1" x14ac:dyDescent="0.25">
      <c r="A97" s="1">
        <v>2020</v>
      </c>
      <c r="B97" s="1" t="s">
        <v>6</v>
      </c>
      <c r="C97" s="1" t="s">
        <v>29</v>
      </c>
      <c r="D97" s="5" t="s">
        <v>25</v>
      </c>
      <c r="E97" s="6">
        <v>455</v>
      </c>
      <c r="F97" s="6">
        <v>4578.6000000000004</v>
      </c>
      <c r="G97" s="6">
        <v>5128.0320000000002</v>
      </c>
      <c r="H97" s="3">
        <v>915.72000000000014</v>
      </c>
      <c r="I97" s="4" t="s">
        <v>30</v>
      </c>
    </row>
    <row r="98" spans="1:9" ht="18" customHeight="1" x14ac:dyDescent="0.25">
      <c r="A98" s="1">
        <v>2020</v>
      </c>
      <c r="B98" s="1" t="s">
        <v>6</v>
      </c>
      <c r="C98" s="1" t="s">
        <v>12</v>
      </c>
      <c r="D98" s="5" t="s">
        <v>23</v>
      </c>
      <c r="E98" s="7">
        <v>345</v>
      </c>
      <c r="F98" s="7">
        <v>7000</v>
      </c>
      <c r="G98" s="7">
        <v>7840</v>
      </c>
      <c r="H98" s="3">
        <v>1400</v>
      </c>
      <c r="I98" s="4" t="s">
        <v>30</v>
      </c>
    </row>
    <row r="99" spans="1:9" ht="18" customHeight="1" x14ac:dyDescent="0.25">
      <c r="A99" s="1">
        <v>2020</v>
      </c>
      <c r="B99" s="1" t="s">
        <v>6</v>
      </c>
      <c r="C99" s="1" t="s">
        <v>74</v>
      </c>
      <c r="D99" s="2" t="s">
        <v>27</v>
      </c>
      <c r="E99" s="3">
        <v>122</v>
      </c>
      <c r="F99" s="3">
        <v>100</v>
      </c>
      <c r="G99" s="3">
        <v>112</v>
      </c>
      <c r="H99" s="3">
        <v>20</v>
      </c>
      <c r="I99" s="4" t="s">
        <v>30</v>
      </c>
    </row>
    <row r="100" spans="1:9" ht="18" customHeight="1" x14ac:dyDescent="0.25">
      <c r="A100" s="1">
        <v>2020</v>
      </c>
      <c r="B100" s="1" t="s">
        <v>6</v>
      </c>
      <c r="C100" s="1" t="s">
        <v>14</v>
      </c>
      <c r="D100" s="5" t="s">
        <v>70</v>
      </c>
      <c r="E100" s="6">
        <v>78</v>
      </c>
      <c r="F100" s="6">
        <v>6000</v>
      </c>
      <c r="G100" s="6">
        <v>5126.4639999999999</v>
      </c>
      <c r="H100" s="3">
        <v>915.44</v>
      </c>
      <c r="I100" s="4" t="s">
        <v>30</v>
      </c>
    </row>
    <row r="101" spans="1:9" ht="18" customHeight="1" x14ac:dyDescent="0.25">
      <c r="A101" s="1">
        <v>2020</v>
      </c>
      <c r="B101" s="1" t="s">
        <v>6</v>
      </c>
      <c r="C101" s="1" t="s">
        <v>14</v>
      </c>
      <c r="D101" s="5" t="s">
        <v>78</v>
      </c>
      <c r="E101" s="6">
        <v>76</v>
      </c>
      <c r="F101" s="6">
        <v>4576.8999999999996</v>
      </c>
      <c r="G101" s="6">
        <v>5126.1279999999997</v>
      </c>
      <c r="H101" s="3">
        <v>915.38</v>
      </c>
      <c r="I101" s="4" t="s">
        <v>30</v>
      </c>
    </row>
    <row r="102" spans="1:9" ht="18" customHeight="1" x14ac:dyDescent="0.25">
      <c r="A102" s="1">
        <v>2020</v>
      </c>
      <c r="B102" s="1" t="s">
        <v>6</v>
      </c>
      <c r="C102" s="1" t="s">
        <v>14</v>
      </c>
      <c r="D102" s="5" t="s">
        <v>71</v>
      </c>
      <c r="E102" s="6">
        <v>46</v>
      </c>
      <c r="F102" s="6">
        <v>200</v>
      </c>
      <c r="G102" s="6">
        <v>224</v>
      </c>
      <c r="H102" s="3">
        <v>40</v>
      </c>
      <c r="I102" s="4" t="s">
        <v>30</v>
      </c>
    </row>
    <row r="103" spans="1:9" ht="18" customHeight="1" x14ac:dyDescent="0.25">
      <c r="A103" s="1">
        <v>2020</v>
      </c>
      <c r="B103" s="1" t="s">
        <v>6</v>
      </c>
      <c r="C103" s="1" t="s">
        <v>14</v>
      </c>
      <c r="D103" s="5" t="s">
        <v>72</v>
      </c>
      <c r="E103" s="6">
        <v>34</v>
      </c>
      <c r="F103" s="6">
        <v>4576.8</v>
      </c>
      <c r="G103" s="6">
        <v>5126.0160000000005</v>
      </c>
      <c r="H103" s="3">
        <v>915.36000000000013</v>
      </c>
      <c r="I103" s="4" t="s">
        <v>30</v>
      </c>
    </row>
    <row r="104" spans="1:9" ht="18" customHeight="1" x14ac:dyDescent="0.25">
      <c r="A104" s="1">
        <v>2020</v>
      </c>
      <c r="B104" s="1" t="s">
        <v>6</v>
      </c>
      <c r="C104" s="1" t="s">
        <v>74</v>
      </c>
      <c r="D104" s="2" t="s">
        <v>76</v>
      </c>
      <c r="E104" s="3">
        <v>7</v>
      </c>
      <c r="F104" s="3">
        <v>200</v>
      </c>
      <c r="G104" s="3">
        <v>224</v>
      </c>
      <c r="H104" s="3">
        <v>40</v>
      </c>
      <c r="I104" s="4" t="s">
        <v>30</v>
      </c>
    </row>
    <row r="105" spans="1:9" ht="18" customHeight="1" x14ac:dyDescent="0.25">
      <c r="A105" s="1">
        <v>2020</v>
      </c>
      <c r="B105" s="1" t="s">
        <v>6</v>
      </c>
      <c r="C105" s="1" t="s">
        <v>14</v>
      </c>
      <c r="D105" s="5" t="s">
        <v>22</v>
      </c>
      <c r="E105" s="6">
        <v>3</v>
      </c>
      <c r="F105" s="6">
        <v>4577.3</v>
      </c>
      <c r="G105" s="6">
        <v>5126.576</v>
      </c>
      <c r="H105" s="3">
        <v>915.46</v>
      </c>
      <c r="I105" s="4" t="s">
        <v>30</v>
      </c>
    </row>
    <row r="106" spans="1:9" ht="18" customHeight="1" x14ac:dyDescent="0.25">
      <c r="A106" s="1">
        <v>2020</v>
      </c>
      <c r="B106" s="1" t="s">
        <v>6</v>
      </c>
      <c r="C106" s="1" t="s">
        <v>26</v>
      </c>
      <c r="D106" s="5" t="s">
        <v>26</v>
      </c>
      <c r="E106" s="6">
        <v>2</v>
      </c>
      <c r="F106" s="6">
        <v>6600</v>
      </c>
      <c r="G106" s="6">
        <v>7392</v>
      </c>
      <c r="H106" s="3">
        <v>1320</v>
      </c>
      <c r="I106" s="4" t="s">
        <v>30</v>
      </c>
    </row>
    <row r="107" spans="1:9" ht="18" customHeight="1" x14ac:dyDescent="0.25">
      <c r="A107" s="1">
        <v>2020</v>
      </c>
      <c r="B107" s="1" t="s">
        <v>7</v>
      </c>
      <c r="C107" s="1" t="s">
        <v>13</v>
      </c>
      <c r="D107" s="2" t="s">
        <v>77</v>
      </c>
      <c r="E107" s="3">
        <v>3566</v>
      </c>
      <c r="F107" s="3">
        <v>4577.3</v>
      </c>
      <c r="G107" s="3">
        <v>5126.576</v>
      </c>
      <c r="H107" s="3">
        <v>915.46</v>
      </c>
      <c r="I107" s="4" t="s">
        <v>30</v>
      </c>
    </row>
    <row r="108" spans="1:9" ht="18" customHeight="1" x14ac:dyDescent="0.25">
      <c r="A108" s="1">
        <v>2020</v>
      </c>
      <c r="B108" s="1" t="s">
        <v>7</v>
      </c>
      <c r="C108" s="1" t="s">
        <v>13</v>
      </c>
      <c r="D108" s="2" t="s">
        <v>28</v>
      </c>
      <c r="E108" s="3">
        <v>2498</v>
      </c>
      <c r="F108" s="3">
        <v>7900</v>
      </c>
      <c r="G108" s="3">
        <v>8960</v>
      </c>
      <c r="H108" s="3">
        <v>1600</v>
      </c>
      <c r="I108" s="4" t="s">
        <v>32</v>
      </c>
    </row>
    <row r="109" spans="1:9" ht="18" customHeight="1" x14ac:dyDescent="0.25">
      <c r="A109" s="1">
        <v>2020</v>
      </c>
      <c r="B109" s="1" t="s">
        <v>7</v>
      </c>
      <c r="C109" s="1" t="s">
        <v>74</v>
      </c>
      <c r="D109" s="2" t="s">
        <v>75</v>
      </c>
      <c r="E109" s="3">
        <v>1245</v>
      </c>
      <c r="F109" s="3">
        <v>4577.2</v>
      </c>
      <c r="G109" s="3">
        <v>5126.4639999999999</v>
      </c>
      <c r="H109" s="3">
        <v>915.44</v>
      </c>
      <c r="I109" s="4" t="s">
        <v>32</v>
      </c>
    </row>
    <row r="110" spans="1:9" ht="18" customHeight="1" x14ac:dyDescent="0.25">
      <c r="A110" s="1">
        <v>2020</v>
      </c>
      <c r="B110" s="1" t="s">
        <v>7</v>
      </c>
      <c r="C110" s="1" t="s">
        <v>29</v>
      </c>
      <c r="D110" s="5" t="s">
        <v>73</v>
      </c>
      <c r="E110" s="6">
        <v>644</v>
      </c>
      <c r="F110" s="6">
        <v>5743.5</v>
      </c>
      <c r="G110" s="6">
        <v>6432.72</v>
      </c>
      <c r="H110" s="3">
        <v>1148.7</v>
      </c>
      <c r="I110" s="4" t="s">
        <v>32</v>
      </c>
    </row>
    <row r="111" spans="1:9" ht="18" customHeight="1" x14ac:dyDescent="0.25">
      <c r="A111" s="1">
        <v>2020</v>
      </c>
      <c r="B111" s="1" t="s">
        <v>7</v>
      </c>
      <c r="C111" s="1" t="s">
        <v>12</v>
      </c>
      <c r="D111" s="5" t="s">
        <v>24</v>
      </c>
      <c r="E111" s="6">
        <v>643</v>
      </c>
      <c r="F111" s="6">
        <v>6700</v>
      </c>
      <c r="G111" s="6">
        <v>7840</v>
      </c>
      <c r="H111" s="3">
        <v>1400</v>
      </c>
      <c r="I111" s="4" t="s">
        <v>32</v>
      </c>
    </row>
    <row r="112" spans="1:9" ht="18" customHeight="1" x14ac:dyDescent="0.25">
      <c r="A112" s="1">
        <v>2020</v>
      </c>
      <c r="B112" s="1" t="s">
        <v>7</v>
      </c>
      <c r="C112" s="1" t="s">
        <v>29</v>
      </c>
      <c r="D112" s="5" t="s">
        <v>25</v>
      </c>
      <c r="E112" s="6">
        <v>455</v>
      </c>
      <c r="F112" s="6">
        <v>4578.6000000000004</v>
      </c>
      <c r="G112" s="6">
        <v>5128.0320000000002</v>
      </c>
      <c r="H112" s="3">
        <v>915.72000000000014</v>
      </c>
      <c r="I112" s="4" t="s">
        <v>32</v>
      </c>
    </row>
    <row r="113" spans="1:9" ht="18" customHeight="1" x14ac:dyDescent="0.25">
      <c r="A113" s="1">
        <v>2020</v>
      </c>
      <c r="B113" s="1" t="s">
        <v>7</v>
      </c>
      <c r="C113" s="1" t="s">
        <v>12</v>
      </c>
      <c r="D113" s="5" t="s">
        <v>23</v>
      </c>
      <c r="E113" s="7">
        <v>345</v>
      </c>
      <c r="F113" s="7">
        <v>7000</v>
      </c>
      <c r="G113" s="7">
        <v>7840</v>
      </c>
      <c r="H113" s="3">
        <v>1400</v>
      </c>
      <c r="I113" s="4" t="s">
        <v>32</v>
      </c>
    </row>
    <row r="114" spans="1:9" ht="18" customHeight="1" x14ac:dyDescent="0.25">
      <c r="A114" s="1">
        <v>2020</v>
      </c>
      <c r="B114" s="1" t="s">
        <v>7</v>
      </c>
      <c r="C114" s="1" t="s">
        <v>74</v>
      </c>
      <c r="D114" s="2" t="s">
        <v>27</v>
      </c>
      <c r="E114" s="3">
        <v>122</v>
      </c>
      <c r="F114" s="3">
        <v>100</v>
      </c>
      <c r="G114" s="3">
        <v>112</v>
      </c>
      <c r="H114" s="3">
        <v>20</v>
      </c>
      <c r="I114" s="4" t="s">
        <v>32</v>
      </c>
    </row>
    <row r="115" spans="1:9" ht="18" customHeight="1" x14ac:dyDescent="0.25">
      <c r="A115" s="1">
        <v>2020</v>
      </c>
      <c r="B115" s="1" t="s">
        <v>7</v>
      </c>
      <c r="C115" s="1" t="s">
        <v>14</v>
      </c>
      <c r="D115" s="5" t="s">
        <v>70</v>
      </c>
      <c r="E115" s="6">
        <v>78</v>
      </c>
      <c r="F115" s="6">
        <v>4577.2</v>
      </c>
      <c r="G115" s="6">
        <v>5126.4639999999999</v>
      </c>
      <c r="H115" s="3">
        <v>915.44</v>
      </c>
      <c r="I115" s="4" t="s">
        <v>32</v>
      </c>
    </row>
    <row r="116" spans="1:9" ht="18" customHeight="1" x14ac:dyDescent="0.25">
      <c r="A116" s="1">
        <v>2020</v>
      </c>
      <c r="B116" s="1" t="s">
        <v>7</v>
      </c>
      <c r="C116" s="1" t="s">
        <v>14</v>
      </c>
      <c r="D116" s="5" t="s">
        <v>78</v>
      </c>
      <c r="E116" s="6">
        <v>76</v>
      </c>
      <c r="F116" s="6">
        <v>4576.8999999999996</v>
      </c>
      <c r="G116" s="6">
        <v>5126.1279999999997</v>
      </c>
      <c r="H116" s="3">
        <v>915.38</v>
      </c>
      <c r="I116" s="4" t="s">
        <v>32</v>
      </c>
    </row>
    <row r="117" spans="1:9" ht="18" customHeight="1" x14ac:dyDescent="0.25">
      <c r="A117" s="1">
        <v>2020</v>
      </c>
      <c r="B117" s="1" t="s">
        <v>7</v>
      </c>
      <c r="C117" s="1" t="s">
        <v>14</v>
      </c>
      <c r="D117" s="5" t="s">
        <v>71</v>
      </c>
      <c r="E117" s="6">
        <v>46</v>
      </c>
      <c r="F117" s="6">
        <v>150</v>
      </c>
      <c r="G117" s="6">
        <v>224</v>
      </c>
      <c r="H117" s="3">
        <v>40</v>
      </c>
      <c r="I117" s="4" t="s">
        <v>32</v>
      </c>
    </row>
    <row r="118" spans="1:9" ht="18" customHeight="1" x14ac:dyDescent="0.25">
      <c r="A118" s="1">
        <v>2020</v>
      </c>
      <c r="B118" s="1" t="s">
        <v>7</v>
      </c>
      <c r="C118" s="1" t="s">
        <v>14</v>
      </c>
      <c r="D118" s="5" t="s">
        <v>72</v>
      </c>
      <c r="E118" s="6">
        <v>34</v>
      </c>
      <c r="F118" s="6">
        <v>4576.8</v>
      </c>
      <c r="G118" s="6">
        <v>5126.0160000000005</v>
      </c>
      <c r="H118" s="3">
        <v>915.36000000000013</v>
      </c>
      <c r="I118" s="4" t="s">
        <v>32</v>
      </c>
    </row>
    <row r="119" spans="1:9" ht="18" customHeight="1" x14ac:dyDescent="0.25">
      <c r="A119" s="1">
        <v>2020</v>
      </c>
      <c r="B119" s="1" t="s">
        <v>7</v>
      </c>
      <c r="C119" s="1" t="s">
        <v>74</v>
      </c>
      <c r="D119" s="2" t="s">
        <v>76</v>
      </c>
      <c r="E119" s="3">
        <v>6</v>
      </c>
      <c r="F119" s="3">
        <v>160</v>
      </c>
      <c r="G119" s="3">
        <v>224</v>
      </c>
      <c r="H119" s="3">
        <v>40</v>
      </c>
      <c r="I119" s="4" t="s">
        <v>32</v>
      </c>
    </row>
    <row r="120" spans="1:9" ht="18" customHeight="1" x14ac:dyDescent="0.25">
      <c r="A120" s="1">
        <v>2020</v>
      </c>
      <c r="B120" s="1" t="s">
        <v>7</v>
      </c>
      <c r="C120" s="1" t="s">
        <v>14</v>
      </c>
      <c r="D120" s="5" t="s">
        <v>22</v>
      </c>
      <c r="E120" s="6">
        <v>3</v>
      </c>
      <c r="F120" s="6">
        <v>4577.3</v>
      </c>
      <c r="G120" s="6">
        <v>5126.576</v>
      </c>
      <c r="H120" s="3">
        <v>915.46</v>
      </c>
      <c r="I120" s="4" t="s">
        <v>32</v>
      </c>
    </row>
    <row r="121" spans="1:9" ht="18" customHeight="1" x14ac:dyDescent="0.25">
      <c r="A121" s="1">
        <v>2020</v>
      </c>
      <c r="B121" s="1" t="s">
        <v>7</v>
      </c>
      <c r="C121" s="1" t="s">
        <v>26</v>
      </c>
      <c r="D121" s="5" t="s">
        <v>26</v>
      </c>
      <c r="E121" s="6">
        <v>2</v>
      </c>
      <c r="F121" s="6">
        <v>6600</v>
      </c>
      <c r="G121" s="6">
        <v>7392</v>
      </c>
      <c r="H121" s="3">
        <v>1320</v>
      </c>
      <c r="I121" s="4" t="s">
        <v>32</v>
      </c>
    </row>
    <row r="122" spans="1:9" ht="18" customHeight="1" x14ac:dyDescent="0.25">
      <c r="A122" s="1">
        <v>2020</v>
      </c>
      <c r="B122" s="1" t="s">
        <v>8</v>
      </c>
      <c r="C122" s="1" t="s">
        <v>13</v>
      </c>
      <c r="D122" s="2" t="s">
        <v>77</v>
      </c>
      <c r="E122" s="3">
        <v>3566</v>
      </c>
      <c r="F122" s="3">
        <v>4577.3</v>
      </c>
      <c r="G122" s="3">
        <v>5126.576</v>
      </c>
      <c r="H122" s="3">
        <v>915.46</v>
      </c>
      <c r="I122" s="4" t="s">
        <v>32</v>
      </c>
    </row>
    <row r="123" spans="1:9" ht="18" customHeight="1" x14ac:dyDescent="0.25">
      <c r="A123" s="1">
        <v>2020</v>
      </c>
      <c r="B123" s="1" t="s">
        <v>8</v>
      </c>
      <c r="C123" s="1" t="s">
        <v>13</v>
      </c>
      <c r="D123" s="2" t="s">
        <v>28</v>
      </c>
      <c r="E123" s="3">
        <v>2498</v>
      </c>
      <c r="F123" s="3">
        <v>8000</v>
      </c>
      <c r="G123" s="3">
        <v>8960</v>
      </c>
      <c r="H123" s="3">
        <v>1600</v>
      </c>
      <c r="I123" s="4" t="s">
        <v>32</v>
      </c>
    </row>
    <row r="124" spans="1:9" ht="18" customHeight="1" x14ac:dyDescent="0.25">
      <c r="A124" s="1">
        <v>2020</v>
      </c>
      <c r="B124" s="1" t="s">
        <v>8</v>
      </c>
      <c r="C124" s="1" t="s">
        <v>74</v>
      </c>
      <c r="D124" s="2" t="s">
        <v>75</v>
      </c>
      <c r="E124" s="3">
        <v>1245</v>
      </c>
      <c r="F124" s="3">
        <v>4577.2</v>
      </c>
      <c r="G124" s="3">
        <v>5126.4639999999999</v>
      </c>
      <c r="H124" s="3">
        <v>915.44</v>
      </c>
      <c r="I124" s="4" t="s">
        <v>32</v>
      </c>
    </row>
    <row r="125" spans="1:9" ht="18" customHeight="1" x14ac:dyDescent="0.25">
      <c r="A125" s="1">
        <v>2020</v>
      </c>
      <c r="B125" s="1" t="s">
        <v>8</v>
      </c>
      <c r="C125" s="1" t="s">
        <v>29</v>
      </c>
      <c r="D125" s="5" t="s">
        <v>73</v>
      </c>
      <c r="E125" s="6">
        <v>644</v>
      </c>
      <c r="F125" s="6">
        <v>5743.5</v>
      </c>
      <c r="G125" s="6">
        <v>6432.72</v>
      </c>
      <c r="H125" s="3">
        <v>1148.7</v>
      </c>
      <c r="I125" s="4" t="s">
        <v>32</v>
      </c>
    </row>
    <row r="126" spans="1:9" ht="18" customHeight="1" x14ac:dyDescent="0.25">
      <c r="A126" s="1">
        <v>2020</v>
      </c>
      <c r="B126" s="1" t="s">
        <v>8</v>
      </c>
      <c r="C126" s="1" t="s">
        <v>12</v>
      </c>
      <c r="D126" s="5" t="s">
        <v>24</v>
      </c>
      <c r="E126" s="6">
        <v>600</v>
      </c>
      <c r="F126" s="6">
        <v>6000</v>
      </c>
      <c r="G126" s="6">
        <v>7840</v>
      </c>
      <c r="H126" s="3">
        <v>1400</v>
      </c>
      <c r="I126" s="4" t="s">
        <v>32</v>
      </c>
    </row>
    <row r="127" spans="1:9" ht="18" customHeight="1" x14ac:dyDescent="0.25">
      <c r="A127" s="1">
        <v>2020</v>
      </c>
      <c r="B127" s="1" t="s">
        <v>8</v>
      </c>
      <c r="C127" s="1" t="s">
        <v>29</v>
      </c>
      <c r="D127" s="5" t="s">
        <v>25</v>
      </c>
      <c r="E127" s="6">
        <v>455</v>
      </c>
      <c r="F127" s="6">
        <v>4578.6000000000004</v>
      </c>
      <c r="G127" s="6">
        <v>5128.0320000000002</v>
      </c>
      <c r="H127" s="3">
        <v>915.72000000000014</v>
      </c>
      <c r="I127" s="4" t="s">
        <v>32</v>
      </c>
    </row>
    <row r="128" spans="1:9" ht="18" customHeight="1" x14ac:dyDescent="0.25">
      <c r="A128" s="1">
        <v>2020</v>
      </c>
      <c r="B128" s="1" t="s">
        <v>8</v>
      </c>
      <c r="C128" s="1" t="s">
        <v>12</v>
      </c>
      <c r="D128" s="5" t="s">
        <v>23</v>
      </c>
      <c r="E128" s="7">
        <v>345</v>
      </c>
      <c r="F128" s="7">
        <v>7000</v>
      </c>
      <c r="G128" s="7">
        <v>7840</v>
      </c>
      <c r="H128" s="3">
        <v>1400</v>
      </c>
      <c r="I128" s="4" t="s">
        <v>32</v>
      </c>
    </row>
    <row r="129" spans="1:9" ht="18" customHeight="1" x14ac:dyDescent="0.25">
      <c r="A129" s="1">
        <v>2020</v>
      </c>
      <c r="B129" s="1" t="s">
        <v>8</v>
      </c>
      <c r="C129" s="1" t="s">
        <v>74</v>
      </c>
      <c r="D129" s="2" t="s">
        <v>27</v>
      </c>
      <c r="E129" s="3">
        <v>122</v>
      </c>
      <c r="F129" s="3">
        <v>100</v>
      </c>
      <c r="G129" s="3">
        <v>112</v>
      </c>
      <c r="H129" s="3">
        <v>20</v>
      </c>
      <c r="I129" s="4" t="s">
        <v>32</v>
      </c>
    </row>
    <row r="130" spans="1:9" ht="18" customHeight="1" x14ac:dyDescent="0.25">
      <c r="A130" s="1">
        <v>2020</v>
      </c>
      <c r="B130" s="1" t="s">
        <v>8</v>
      </c>
      <c r="C130" s="1" t="s">
        <v>14</v>
      </c>
      <c r="D130" s="5" t="s">
        <v>70</v>
      </c>
      <c r="E130" s="6">
        <v>78</v>
      </c>
      <c r="F130" s="6">
        <v>4577.2</v>
      </c>
      <c r="G130" s="6">
        <v>5126.4639999999999</v>
      </c>
      <c r="H130" s="3">
        <v>915.44</v>
      </c>
      <c r="I130" s="4" t="s">
        <v>32</v>
      </c>
    </row>
    <row r="131" spans="1:9" ht="18" customHeight="1" x14ac:dyDescent="0.25">
      <c r="A131" s="1">
        <v>2020</v>
      </c>
      <c r="B131" s="1" t="s">
        <v>8</v>
      </c>
      <c r="C131" s="1" t="s">
        <v>14</v>
      </c>
      <c r="D131" s="5" t="s">
        <v>78</v>
      </c>
      <c r="E131" s="6">
        <v>76</v>
      </c>
      <c r="F131" s="6">
        <v>4576.8999999999996</v>
      </c>
      <c r="G131" s="6">
        <v>5126.1279999999997</v>
      </c>
      <c r="H131" s="3">
        <v>915.38</v>
      </c>
      <c r="I131" s="4" t="s">
        <v>32</v>
      </c>
    </row>
    <row r="132" spans="1:9" ht="18" customHeight="1" x14ac:dyDescent="0.25">
      <c r="A132" s="1">
        <v>2020</v>
      </c>
      <c r="B132" s="1" t="s">
        <v>8</v>
      </c>
      <c r="C132" s="1" t="s">
        <v>14</v>
      </c>
      <c r="D132" s="5" t="s">
        <v>71</v>
      </c>
      <c r="E132" s="6">
        <v>46</v>
      </c>
      <c r="F132" s="6">
        <v>200</v>
      </c>
      <c r="G132" s="6">
        <v>224</v>
      </c>
      <c r="H132" s="3">
        <v>40</v>
      </c>
      <c r="I132" s="4" t="s">
        <v>32</v>
      </c>
    </row>
    <row r="133" spans="1:9" ht="18" customHeight="1" x14ac:dyDescent="0.25">
      <c r="A133" s="1">
        <v>2020</v>
      </c>
      <c r="B133" s="1" t="s">
        <v>8</v>
      </c>
      <c r="C133" s="1" t="s">
        <v>14</v>
      </c>
      <c r="D133" s="5" t="s">
        <v>72</v>
      </c>
      <c r="E133" s="6">
        <v>34</v>
      </c>
      <c r="F133" s="6">
        <v>4576.8</v>
      </c>
      <c r="G133" s="6">
        <v>5126.0160000000005</v>
      </c>
      <c r="H133" s="3">
        <v>915.36000000000013</v>
      </c>
      <c r="I133" s="4" t="s">
        <v>30</v>
      </c>
    </row>
    <row r="134" spans="1:9" ht="18" customHeight="1" x14ac:dyDescent="0.25">
      <c r="A134" s="1">
        <v>2020</v>
      </c>
      <c r="B134" s="1" t="s">
        <v>8</v>
      </c>
      <c r="C134" s="1" t="s">
        <v>74</v>
      </c>
      <c r="D134" s="2" t="s">
        <v>76</v>
      </c>
      <c r="E134" s="3">
        <v>7</v>
      </c>
      <c r="F134" s="3">
        <v>200</v>
      </c>
      <c r="G134" s="3">
        <v>224</v>
      </c>
      <c r="H134" s="3">
        <v>40</v>
      </c>
      <c r="I134" s="4" t="s">
        <v>30</v>
      </c>
    </row>
    <row r="135" spans="1:9" ht="18" customHeight="1" x14ac:dyDescent="0.25">
      <c r="A135" s="1">
        <v>2020</v>
      </c>
      <c r="B135" s="1" t="s">
        <v>8</v>
      </c>
      <c r="C135" s="1" t="s">
        <v>14</v>
      </c>
      <c r="D135" s="5" t="s">
        <v>22</v>
      </c>
      <c r="E135" s="6">
        <v>3</v>
      </c>
      <c r="F135" s="6">
        <v>4577.3</v>
      </c>
      <c r="G135" s="6">
        <v>5126.576</v>
      </c>
      <c r="H135" s="3">
        <v>915.46</v>
      </c>
      <c r="I135" s="4" t="s">
        <v>30</v>
      </c>
    </row>
    <row r="136" spans="1:9" ht="18" customHeight="1" x14ac:dyDescent="0.25">
      <c r="A136" s="1">
        <v>2020</v>
      </c>
      <c r="B136" s="1" t="s">
        <v>8</v>
      </c>
      <c r="C136" s="1" t="s">
        <v>26</v>
      </c>
      <c r="D136" s="5" t="s">
        <v>26</v>
      </c>
      <c r="E136" s="6">
        <v>2</v>
      </c>
      <c r="F136" s="6">
        <v>6600</v>
      </c>
      <c r="G136" s="6">
        <v>7392</v>
      </c>
      <c r="H136" s="3">
        <v>1320</v>
      </c>
      <c r="I136" s="4" t="s">
        <v>30</v>
      </c>
    </row>
    <row r="137" spans="1:9" ht="18" customHeight="1" x14ac:dyDescent="0.25">
      <c r="A137" s="1">
        <v>2020</v>
      </c>
      <c r="B137" s="1" t="s">
        <v>9</v>
      </c>
      <c r="C137" s="1" t="s">
        <v>13</v>
      </c>
      <c r="D137" s="2" t="s">
        <v>77</v>
      </c>
      <c r="E137" s="3">
        <v>3566</v>
      </c>
      <c r="F137" s="3">
        <v>4577.3</v>
      </c>
      <c r="G137" s="3">
        <v>5126.576</v>
      </c>
      <c r="H137" s="3">
        <v>915.46</v>
      </c>
      <c r="I137" s="4" t="s">
        <v>30</v>
      </c>
    </row>
    <row r="138" spans="1:9" ht="18" customHeight="1" x14ac:dyDescent="0.25">
      <c r="A138" s="1">
        <v>2020</v>
      </c>
      <c r="B138" s="1" t="s">
        <v>9</v>
      </c>
      <c r="C138" s="1" t="s">
        <v>13</v>
      </c>
      <c r="D138" s="2" t="s">
        <v>28</v>
      </c>
      <c r="E138" s="3">
        <v>2498</v>
      </c>
      <c r="F138" s="3">
        <v>8000</v>
      </c>
      <c r="G138" s="3">
        <v>8960</v>
      </c>
      <c r="H138" s="3">
        <v>1600</v>
      </c>
      <c r="I138" s="4" t="s">
        <v>30</v>
      </c>
    </row>
    <row r="139" spans="1:9" ht="18" customHeight="1" x14ac:dyDescent="0.25">
      <c r="A139" s="1">
        <v>2020</v>
      </c>
      <c r="B139" s="1" t="s">
        <v>9</v>
      </c>
      <c r="C139" s="1" t="s">
        <v>74</v>
      </c>
      <c r="D139" s="2" t="s">
        <v>75</v>
      </c>
      <c r="E139" s="3">
        <v>1245</v>
      </c>
      <c r="F139" s="3">
        <v>4577.2</v>
      </c>
      <c r="G139" s="3">
        <v>5126.4639999999999</v>
      </c>
      <c r="H139" s="3">
        <v>915.44</v>
      </c>
      <c r="I139" s="4" t="s">
        <v>30</v>
      </c>
    </row>
    <row r="140" spans="1:9" ht="18" customHeight="1" x14ac:dyDescent="0.25">
      <c r="A140" s="1">
        <v>2020</v>
      </c>
      <c r="B140" s="1" t="s">
        <v>9</v>
      </c>
      <c r="C140" s="1" t="s">
        <v>29</v>
      </c>
      <c r="D140" s="5" t="s">
        <v>73</v>
      </c>
      <c r="E140" s="6">
        <v>644</v>
      </c>
      <c r="F140" s="6">
        <v>5743.5</v>
      </c>
      <c r="G140" s="6">
        <v>6432.72</v>
      </c>
      <c r="H140" s="3">
        <v>1148.7</v>
      </c>
      <c r="I140" s="4" t="s">
        <v>30</v>
      </c>
    </row>
    <row r="141" spans="1:9" ht="18" customHeight="1" x14ac:dyDescent="0.25">
      <c r="A141" s="1">
        <v>2020</v>
      </c>
      <c r="B141" s="1" t="s">
        <v>9</v>
      </c>
      <c r="C141" s="1" t="s">
        <v>12</v>
      </c>
      <c r="D141" s="5" t="s">
        <v>24</v>
      </c>
      <c r="E141" s="6">
        <v>643</v>
      </c>
      <c r="F141" s="6">
        <v>5000</v>
      </c>
      <c r="G141" s="6">
        <v>7840</v>
      </c>
      <c r="H141" s="3">
        <v>1400</v>
      </c>
      <c r="I141" s="4" t="s">
        <v>30</v>
      </c>
    </row>
    <row r="142" spans="1:9" ht="18" customHeight="1" x14ac:dyDescent="0.25">
      <c r="A142" s="1">
        <v>2020</v>
      </c>
      <c r="B142" s="1" t="s">
        <v>9</v>
      </c>
      <c r="C142" s="1" t="s">
        <v>29</v>
      </c>
      <c r="D142" s="5" t="s">
        <v>25</v>
      </c>
      <c r="E142" s="6">
        <v>455</v>
      </c>
      <c r="F142" s="6">
        <v>4578.6000000000004</v>
      </c>
      <c r="G142" s="6">
        <v>5128.0320000000002</v>
      </c>
      <c r="H142" s="3">
        <v>915.72000000000014</v>
      </c>
      <c r="I142" s="4" t="s">
        <v>30</v>
      </c>
    </row>
    <row r="143" spans="1:9" ht="18" customHeight="1" x14ac:dyDescent="0.25">
      <c r="A143" s="1">
        <v>2020</v>
      </c>
      <c r="B143" s="1" t="s">
        <v>9</v>
      </c>
      <c r="C143" s="1" t="s">
        <v>12</v>
      </c>
      <c r="D143" s="5" t="s">
        <v>23</v>
      </c>
      <c r="E143" s="7">
        <v>345</v>
      </c>
      <c r="F143" s="7">
        <v>7000</v>
      </c>
      <c r="G143" s="7">
        <v>7840</v>
      </c>
      <c r="H143" s="3">
        <v>1400</v>
      </c>
      <c r="I143" s="4" t="s">
        <v>30</v>
      </c>
    </row>
    <row r="144" spans="1:9" ht="18" customHeight="1" x14ac:dyDescent="0.25">
      <c r="A144" s="1">
        <v>2020</v>
      </c>
      <c r="B144" s="1" t="s">
        <v>9</v>
      </c>
      <c r="C144" s="1" t="s">
        <v>74</v>
      </c>
      <c r="D144" s="2" t="s">
        <v>27</v>
      </c>
      <c r="E144" s="3">
        <v>122</v>
      </c>
      <c r="F144" s="3">
        <v>50</v>
      </c>
      <c r="G144" s="3">
        <v>112</v>
      </c>
      <c r="H144" s="3">
        <v>20</v>
      </c>
      <c r="I144" s="4" t="s">
        <v>30</v>
      </c>
    </row>
    <row r="145" spans="1:9" ht="18" customHeight="1" x14ac:dyDescent="0.25">
      <c r="A145" s="1">
        <v>2020</v>
      </c>
      <c r="B145" s="1" t="s">
        <v>9</v>
      </c>
      <c r="C145" s="1" t="s">
        <v>14</v>
      </c>
      <c r="D145" s="5" t="s">
        <v>70</v>
      </c>
      <c r="E145" s="6">
        <v>78</v>
      </c>
      <c r="F145" s="6">
        <v>4577.2</v>
      </c>
      <c r="G145" s="6">
        <v>5126.4639999999999</v>
      </c>
      <c r="H145" s="3">
        <v>915.44</v>
      </c>
      <c r="I145" s="4" t="s">
        <v>30</v>
      </c>
    </row>
    <row r="146" spans="1:9" ht="18" customHeight="1" x14ac:dyDescent="0.25">
      <c r="A146" s="1">
        <v>2020</v>
      </c>
      <c r="B146" s="1" t="s">
        <v>9</v>
      </c>
      <c r="C146" s="1" t="s">
        <v>14</v>
      </c>
      <c r="D146" s="5" t="s">
        <v>78</v>
      </c>
      <c r="E146" s="6">
        <v>76</v>
      </c>
      <c r="F146" s="6">
        <v>4576.8999999999996</v>
      </c>
      <c r="G146" s="6">
        <v>5126.1279999999997</v>
      </c>
      <c r="H146" s="3">
        <v>915.38</v>
      </c>
      <c r="I146" s="4" t="s">
        <v>30</v>
      </c>
    </row>
    <row r="147" spans="1:9" ht="18" customHeight="1" x14ac:dyDescent="0.25">
      <c r="A147" s="1">
        <v>2020</v>
      </c>
      <c r="B147" s="1" t="s">
        <v>9</v>
      </c>
      <c r="C147" s="1" t="s">
        <v>14</v>
      </c>
      <c r="D147" s="5" t="s">
        <v>71</v>
      </c>
      <c r="E147" s="6">
        <v>46</v>
      </c>
      <c r="F147" s="6">
        <v>60</v>
      </c>
      <c r="G147" s="6">
        <v>224</v>
      </c>
      <c r="H147" s="3">
        <v>40</v>
      </c>
      <c r="I147" s="4" t="s">
        <v>30</v>
      </c>
    </row>
    <row r="148" spans="1:9" ht="18" customHeight="1" x14ac:dyDescent="0.25">
      <c r="A148" s="1">
        <v>2020</v>
      </c>
      <c r="B148" s="1" t="s">
        <v>9</v>
      </c>
      <c r="C148" s="1" t="s">
        <v>14</v>
      </c>
      <c r="D148" s="5" t="s">
        <v>72</v>
      </c>
      <c r="E148" s="6">
        <v>34</v>
      </c>
      <c r="F148" s="6">
        <v>4576.8</v>
      </c>
      <c r="G148" s="6">
        <v>5126.0160000000005</v>
      </c>
      <c r="H148" s="3">
        <v>915.36000000000013</v>
      </c>
      <c r="I148" s="4" t="s">
        <v>30</v>
      </c>
    </row>
    <row r="149" spans="1:9" ht="18" customHeight="1" x14ac:dyDescent="0.25">
      <c r="A149" s="1">
        <v>2020</v>
      </c>
      <c r="B149" s="1" t="s">
        <v>9</v>
      </c>
      <c r="C149" s="1" t="s">
        <v>74</v>
      </c>
      <c r="D149" s="2" t="s">
        <v>76</v>
      </c>
      <c r="E149" s="3">
        <v>7</v>
      </c>
      <c r="F149" s="3">
        <v>200</v>
      </c>
      <c r="G149" s="3">
        <v>224</v>
      </c>
      <c r="H149" s="3">
        <v>40</v>
      </c>
      <c r="I149" s="4" t="s">
        <v>30</v>
      </c>
    </row>
    <row r="150" spans="1:9" ht="18" customHeight="1" x14ac:dyDescent="0.25">
      <c r="A150" s="1">
        <v>2020</v>
      </c>
      <c r="B150" s="1" t="s">
        <v>9</v>
      </c>
      <c r="C150" s="1" t="s">
        <v>14</v>
      </c>
      <c r="D150" s="5" t="s">
        <v>22</v>
      </c>
      <c r="E150" s="6">
        <v>3</v>
      </c>
      <c r="F150" s="6">
        <v>4577.3</v>
      </c>
      <c r="G150" s="6">
        <v>5126.576</v>
      </c>
      <c r="H150" s="3">
        <v>915.46</v>
      </c>
      <c r="I150" s="4" t="s">
        <v>32</v>
      </c>
    </row>
    <row r="151" spans="1:9" ht="18" customHeight="1" x14ac:dyDescent="0.25">
      <c r="A151" s="1">
        <v>2020</v>
      </c>
      <c r="B151" s="1" t="s">
        <v>9</v>
      </c>
      <c r="C151" s="1" t="s">
        <v>26</v>
      </c>
      <c r="D151" s="5" t="s">
        <v>26</v>
      </c>
      <c r="E151" s="6">
        <v>2</v>
      </c>
      <c r="F151" s="6">
        <v>6600</v>
      </c>
      <c r="G151" s="6">
        <v>7392</v>
      </c>
      <c r="H151" s="3">
        <v>1320</v>
      </c>
      <c r="I151" s="4" t="s">
        <v>32</v>
      </c>
    </row>
    <row r="152" spans="1:9" ht="18" customHeight="1" x14ac:dyDescent="0.25">
      <c r="A152" s="1">
        <v>2020</v>
      </c>
      <c r="B152" s="1" t="s">
        <v>10</v>
      </c>
      <c r="C152" s="1" t="s">
        <v>13</v>
      </c>
      <c r="D152" s="2" t="s">
        <v>77</v>
      </c>
      <c r="E152" s="3">
        <v>3566</v>
      </c>
      <c r="F152" s="3">
        <v>4500</v>
      </c>
      <c r="G152" s="3">
        <v>5126.576</v>
      </c>
      <c r="H152" s="3">
        <v>915.46</v>
      </c>
      <c r="I152" s="4" t="s">
        <v>32</v>
      </c>
    </row>
    <row r="153" spans="1:9" ht="18" customHeight="1" x14ac:dyDescent="0.25">
      <c r="A153" s="1">
        <v>2020</v>
      </c>
      <c r="B153" s="1" t="s">
        <v>10</v>
      </c>
      <c r="C153" s="1" t="s">
        <v>13</v>
      </c>
      <c r="D153" s="2" t="s">
        <v>28</v>
      </c>
      <c r="E153" s="3">
        <v>2498</v>
      </c>
      <c r="F153" s="3">
        <v>8000</v>
      </c>
      <c r="G153" s="3">
        <v>8960</v>
      </c>
      <c r="H153" s="3">
        <v>1600</v>
      </c>
      <c r="I153" s="4" t="s">
        <v>32</v>
      </c>
    </row>
    <row r="154" spans="1:9" ht="18" customHeight="1" x14ac:dyDescent="0.25">
      <c r="A154" s="1">
        <v>2020</v>
      </c>
      <c r="B154" s="1" t="s">
        <v>10</v>
      </c>
      <c r="C154" s="1" t="s">
        <v>74</v>
      </c>
      <c r="D154" s="2" t="s">
        <v>75</v>
      </c>
      <c r="E154" s="3">
        <v>1245</v>
      </c>
      <c r="F154" s="3">
        <v>4577.2</v>
      </c>
      <c r="G154" s="3">
        <v>5126.4639999999999</v>
      </c>
      <c r="H154" s="3">
        <v>915.44</v>
      </c>
      <c r="I154" s="4" t="s">
        <v>32</v>
      </c>
    </row>
    <row r="155" spans="1:9" ht="18" customHeight="1" x14ac:dyDescent="0.25">
      <c r="A155" s="1">
        <v>2020</v>
      </c>
      <c r="B155" s="1" t="s">
        <v>10</v>
      </c>
      <c r="C155" s="1" t="s">
        <v>29</v>
      </c>
      <c r="D155" s="5" t="s">
        <v>73</v>
      </c>
      <c r="E155" s="6">
        <v>644</v>
      </c>
      <c r="F155" s="6">
        <v>5743.5</v>
      </c>
      <c r="G155" s="6">
        <v>6432.72</v>
      </c>
      <c r="H155" s="3">
        <v>1148.7</v>
      </c>
      <c r="I155" s="4" t="s">
        <v>32</v>
      </c>
    </row>
    <row r="156" spans="1:9" ht="18" customHeight="1" x14ac:dyDescent="0.25">
      <c r="A156" s="1">
        <v>2020</v>
      </c>
      <c r="B156" s="1" t="s">
        <v>10</v>
      </c>
      <c r="C156" s="1" t="s">
        <v>12</v>
      </c>
      <c r="D156" s="5" t="s">
        <v>24</v>
      </c>
      <c r="E156" s="6">
        <v>643</v>
      </c>
      <c r="F156" s="6">
        <v>6500</v>
      </c>
      <c r="G156" s="6">
        <v>7840</v>
      </c>
      <c r="H156" s="3">
        <v>1400</v>
      </c>
      <c r="I156" s="4" t="s">
        <v>32</v>
      </c>
    </row>
    <row r="157" spans="1:9" ht="18" customHeight="1" x14ac:dyDescent="0.25">
      <c r="A157" s="1">
        <v>2020</v>
      </c>
      <c r="B157" s="1" t="s">
        <v>10</v>
      </c>
      <c r="C157" s="1" t="s">
        <v>29</v>
      </c>
      <c r="D157" s="5" t="s">
        <v>25</v>
      </c>
      <c r="E157" s="6">
        <v>455</v>
      </c>
      <c r="F157" s="6">
        <v>4578.6000000000004</v>
      </c>
      <c r="G157" s="6">
        <v>5128.0320000000002</v>
      </c>
      <c r="H157" s="3">
        <v>915.72000000000014</v>
      </c>
      <c r="I157" s="4" t="s">
        <v>32</v>
      </c>
    </row>
    <row r="158" spans="1:9" ht="18" customHeight="1" x14ac:dyDescent="0.25">
      <c r="A158" s="1">
        <v>2020</v>
      </c>
      <c r="B158" s="1" t="s">
        <v>10</v>
      </c>
      <c r="C158" s="1" t="s">
        <v>12</v>
      </c>
      <c r="D158" s="5" t="s">
        <v>23</v>
      </c>
      <c r="E158" s="7">
        <v>345</v>
      </c>
      <c r="F158" s="7">
        <v>5000</v>
      </c>
      <c r="G158" s="7">
        <v>7840</v>
      </c>
      <c r="H158" s="3">
        <v>1400</v>
      </c>
      <c r="I158" s="4" t="s">
        <v>32</v>
      </c>
    </row>
    <row r="159" spans="1:9" ht="18" customHeight="1" x14ac:dyDescent="0.25">
      <c r="A159" s="1">
        <v>2020</v>
      </c>
      <c r="B159" s="1" t="s">
        <v>10</v>
      </c>
      <c r="C159" s="1" t="s">
        <v>74</v>
      </c>
      <c r="D159" s="2" t="s">
        <v>27</v>
      </c>
      <c r="E159" s="3">
        <v>122</v>
      </c>
      <c r="F159" s="3">
        <v>100</v>
      </c>
      <c r="G159" s="3">
        <v>112</v>
      </c>
      <c r="H159" s="3">
        <v>20</v>
      </c>
      <c r="I159" s="4" t="s">
        <v>32</v>
      </c>
    </row>
    <row r="160" spans="1:9" ht="18" customHeight="1" x14ac:dyDescent="0.25">
      <c r="A160" s="1">
        <v>2020</v>
      </c>
      <c r="B160" s="1" t="s">
        <v>10</v>
      </c>
      <c r="C160" s="1" t="s">
        <v>14</v>
      </c>
      <c r="D160" s="5" t="s">
        <v>70</v>
      </c>
      <c r="E160" s="6">
        <v>78</v>
      </c>
      <c r="F160" s="6">
        <v>9000</v>
      </c>
      <c r="G160" s="6">
        <v>5126.4639999999999</v>
      </c>
      <c r="H160" s="3">
        <v>915.44</v>
      </c>
      <c r="I160" s="4" t="s">
        <v>32</v>
      </c>
    </row>
    <row r="161" spans="1:9" ht="18" customHeight="1" x14ac:dyDescent="0.25">
      <c r="A161" s="1">
        <v>2020</v>
      </c>
      <c r="B161" s="1" t="s">
        <v>10</v>
      </c>
      <c r="C161" s="1" t="s">
        <v>14</v>
      </c>
      <c r="D161" s="5" t="s">
        <v>78</v>
      </c>
      <c r="E161" s="6">
        <v>76</v>
      </c>
      <c r="F161" s="6">
        <v>4576.8999999999996</v>
      </c>
      <c r="G161" s="6">
        <v>5126.1279999999997</v>
      </c>
      <c r="H161" s="3">
        <v>915.38</v>
      </c>
      <c r="I161" s="4" t="s">
        <v>32</v>
      </c>
    </row>
    <row r="162" spans="1:9" ht="18" customHeight="1" x14ac:dyDescent="0.25">
      <c r="A162" s="1">
        <v>2020</v>
      </c>
      <c r="B162" s="1" t="s">
        <v>10</v>
      </c>
      <c r="C162" s="1" t="s">
        <v>14</v>
      </c>
      <c r="D162" s="5" t="s">
        <v>71</v>
      </c>
      <c r="E162" s="6">
        <v>46</v>
      </c>
      <c r="F162" s="6">
        <v>200</v>
      </c>
      <c r="G162" s="6">
        <v>224</v>
      </c>
      <c r="H162" s="3">
        <v>40</v>
      </c>
      <c r="I162" s="4" t="s">
        <v>32</v>
      </c>
    </row>
    <row r="163" spans="1:9" ht="18" customHeight="1" x14ac:dyDescent="0.25">
      <c r="A163" s="1">
        <v>2020</v>
      </c>
      <c r="B163" s="1" t="s">
        <v>10</v>
      </c>
      <c r="C163" s="1" t="s">
        <v>14</v>
      </c>
      <c r="D163" s="5" t="s">
        <v>72</v>
      </c>
      <c r="E163" s="6">
        <v>34</v>
      </c>
      <c r="F163" s="6">
        <v>4576.8</v>
      </c>
      <c r="G163" s="6">
        <v>5126.0160000000005</v>
      </c>
      <c r="H163" s="3">
        <v>915.36000000000013</v>
      </c>
      <c r="I163" s="4" t="s">
        <v>32</v>
      </c>
    </row>
    <row r="164" spans="1:9" ht="18" customHeight="1" x14ac:dyDescent="0.25">
      <c r="A164" s="1">
        <v>2020</v>
      </c>
      <c r="B164" s="1" t="s">
        <v>10</v>
      </c>
      <c r="C164" s="1" t="s">
        <v>74</v>
      </c>
      <c r="D164" s="2" t="s">
        <v>76</v>
      </c>
      <c r="E164" s="3">
        <v>5</v>
      </c>
      <c r="F164" s="3">
        <v>200</v>
      </c>
      <c r="G164" s="3">
        <v>224</v>
      </c>
      <c r="H164" s="3">
        <v>40</v>
      </c>
      <c r="I164" s="4" t="s">
        <v>32</v>
      </c>
    </row>
    <row r="165" spans="1:9" ht="18" customHeight="1" x14ac:dyDescent="0.25">
      <c r="A165" s="1">
        <v>2020</v>
      </c>
      <c r="B165" s="1" t="s">
        <v>10</v>
      </c>
      <c r="C165" s="1" t="s">
        <v>14</v>
      </c>
      <c r="D165" s="5" t="s">
        <v>22</v>
      </c>
      <c r="E165" s="6">
        <v>3</v>
      </c>
      <c r="F165" s="6">
        <v>4577.3</v>
      </c>
      <c r="G165" s="6">
        <v>5126.576</v>
      </c>
      <c r="H165" s="3">
        <v>915.46</v>
      </c>
      <c r="I165" s="4" t="s">
        <v>32</v>
      </c>
    </row>
    <row r="166" spans="1:9" ht="18" customHeight="1" x14ac:dyDescent="0.25">
      <c r="A166" s="1">
        <v>2020</v>
      </c>
      <c r="B166" s="1" t="s">
        <v>10</v>
      </c>
      <c r="C166" s="1" t="s">
        <v>26</v>
      </c>
      <c r="D166" s="5" t="s">
        <v>26</v>
      </c>
      <c r="E166" s="6">
        <v>2</v>
      </c>
      <c r="F166" s="6">
        <v>6600</v>
      </c>
      <c r="G166" s="6">
        <v>7392</v>
      </c>
      <c r="H166" s="3">
        <v>1320</v>
      </c>
      <c r="I166" s="4" t="s">
        <v>30</v>
      </c>
    </row>
    <row r="167" spans="1:9" ht="18" customHeight="1" x14ac:dyDescent="0.25">
      <c r="A167" s="1">
        <v>2020</v>
      </c>
      <c r="B167" s="1" t="s">
        <v>11</v>
      </c>
      <c r="C167" s="1" t="s">
        <v>13</v>
      </c>
      <c r="D167" s="2" t="s">
        <v>77</v>
      </c>
      <c r="E167" s="3">
        <v>3566</v>
      </c>
      <c r="F167" s="3">
        <v>4577.3</v>
      </c>
      <c r="G167" s="3">
        <v>5126.576</v>
      </c>
      <c r="H167" s="3">
        <v>915.46</v>
      </c>
      <c r="I167" s="4" t="s">
        <v>30</v>
      </c>
    </row>
    <row r="168" spans="1:9" ht="18" customHeight="1" x14ac:dyDescent="0.25">
      <c r="A168" s="1">
        <v>2020</v>
      </c>
      <c r="B168" s="1" t="s">
        <v>11</v>
      </c>
      <c r="C168" s="1" t="s">
        <v>13</v>
      </c>
      <c r="D168" s="2" t="s">
        <v>28</v>
      </c>
      <c r="E168" s="3">
        <v>2498</v>
      </c>
      <c r="F168" s="3">
        <v>6700</v>
      </c>
      <c r="G168" s="3">
        <v>8960</v>
      </c>
      <c r="H168" s="3">
        <v>1600</v>
      </c>
      <c r="I168" s="4" t="s">
        <v>30</v>
      </c>
    </row>
    <row r="169" spans="1:9" ht="18" customHeight="1" x14ac:dyDescent="0.25">
      <c r="A169" s="1">
        <v>2020</v>
      </c>
      <c r="B169" s="1" t="s">
        <v>11</v>
      </c>
      <c r="C169" s="1" t="s">
        <v>74</v>
      </c>
      <c r="D169" s="2" t="s">
        <v>75</v>
      </c>
      <c r="E169" s="3">
        <v>1245</v>
      </c>
      <c r="F169" s="3">
        <v>4577.2</v>
      </c>
      <c r="G169" s="3">
        <v>5126.4639999999999</v>
      </c>
      <c r="H169" s="3">
        <v>915.44</v>
      </c>
      <c r="I169" s="4" t="s">
        <v>30</v>
      </c>
    </row>
    <row r="170" spans="1:9" ht="18" customHeight="1" x14ac:dyDescent="0.25">
      <c r="A170" s="1">
        <v>2020</v>
      </c>
      <c r="B170" s="1" t="s">
        <v>11</v>
      </c>
      <c r="C170" s="1" t="s">
        <v>29</v>
      </c>
      <c r="D170" s="5" t="s">
        <v>73</v>
      </c>
      <c r="E170" s="6">
        <v>644</v>
      </c>
      <c r="F170" s="6">
        <v>5743.5</v>
      </c>
      <c r="G170" s="6">
        <v>6432.72</v>
      </c>
      <c r="H170" s="3">
        <v>1148.7</v>
      </c>
      <c r="I170" s="4" t="s">
        <v>30</v>
      </c>
    </row>
    <row r="171" spans="1:9" ht="18" customHeight="1" x14ac:dyDescent="0.25">
      <c r="A171" s="1">
        <v>2020</v>
      </c>
      <c r="B171" s="1" t="s">
        <v>11</v>
      </c>
      <c r="C171" s="1" t="s">
        <v>12</v>
      </c>
      <c r="D171" s="5" t="s">
        <v>24</v>
      </c>
      <c r="E171" s="6">
        <v>643</v>
      </c>
      <c r="F171" s="6">
        <v>7000</v>
      </c>
      <c r="G171" s="6">
        <v>7840</v>
      </c>
      <c r="H171" s="3">
        <v>1400</v>
      </c>
      <c r="I171" s="4" t="s">
        <v>32</v>
      </c>
    </row>
    <row r="172" spans="1:9" ht="18" customHeight="1" x14ac:dyDescent="0.25">
      <c r="A172" s="1">
        <v>2020</v>
      </c>
      <c r="B172" s="1" t="s">
        <v>11</v>
      </c>
      <c r="C172" s="1" t="s">
        <v>29</v>
      </c>
      <c r="D172" s="5" t="s">
        <v>25</v>
      </c>
      <c r="E172" s="6">
        <v>455</v>
      </c>
      <c r="F172" s="6">
        <v>4578.6000000000004</v>
      </c>
      <c r="G172" s="6">
        <v>5128.0320000000002</v>
      </c>
      <c r="H172" s="3">
        <v>915.72000000000014</v>
      </c>
      <c r="I172" s="4" t="s">
        <v>32</v>
      </c>
    </row>
    <row r="173" spans="1:9" ht="18" customHeight="1" x14ac:dyDescent="0.25">
      <c r="A173" s="1">
        <v>2020</v>
      </c>
      <c r="B173" s="1" t="s">
        <v>11</v>
      </c>
      <c r="C173" s="1" t="s">
        <v>12</v>
      </c>
      <c r="D173" s="5" t="s">
        <v>23</v>
      </c>
      <c r="E173" s="7">
        <v>345</v>
      </c>
      <c r="F173" s="7">
        <v>7000</v>
      </c>
      <c r="G173" s="7">
        <v>7840</v>
      </c>
      <c r="H173" s="3">
        <v>1400</v>
      </c>
      <c r="I173" s="4" t="s">
        <v>32</v>
      </c>
    </row>
    <row r="174" spans="1:9" ht="18" customHeight="1" x14ac:dyDescent="0.25">
      <c r="A174" s="1">
        <v>2020</v>
      </c>
      <c r="B174" s="1" t="s">
        <v>11</v>
      </c>
      <c r="C174" s="1" t="s">
        <v>74</v>
      </c>
      <c r="D174" s="2" t="s">
        <v>27</v>
      </c>
      <c r="E174" s="3">
        <v>122</v>
      </c>
      <c r="F174" s="3">
        <v>100</v>
      </c>
      <c r="G174" s="3">
        <v>112</v>
      </c>
      <c r="H174" s="3">
        <v>20</v>
      </c>
      <c r="I174" s="4" t="s">
        <v>32</v>
      </c>
    </row>
    <row r="175" spans="1:9" ht="18" customHeight="1" x14ac:dyDescent="0.25">
      <c r="A175" s="1">
        <v>2020</v>
      </c>
      <c r="B175" s="1" t="s">
        <v>11</v>
      </c>
      <c r="C175" s="1" t="s">
        <v>14</v>
      </c>
      <c r="D175" s="5" t="s">
        <v>70</v>
      </c>
      <c r="E175" s="6">
        <v>78</v>
      </c>
      <c r="F175" s="6">
        <v>4577.2</v>
      </c>
      <c r="G175" s="6">
        <v>5126.4639999999999</v>
      </c>
      <c r="H175" s="3">
        <v>915.44</v>
      </c>
      <c r="I175" s="4" t="s">
        <v>32</v>
      </c>
    </row>
    <row r="176" spans="1:9" ht="18" customHeight="1" x14ac:dyDescent="0.25">
      <c r="A176" s="1">
        <v>2020</v>
      </c>
      <c r="B176" s="1" t="s">
        <v>11</v>
      </c>
      <c r="C176" s="1" t="s">
        <v>14</v>
      </c>
      <c r="D176" s="5" t="s">
        <v>78</v>
      </c>
      <c r="E176" s="6">
        <v>76</v>
      </c>
      <c r="F176" s="6">
        <v>4576.8999999999996</v>
      </c>
      <c r="G176" s="6">
        <v>5126.1279999999997</v>
      </c>
      <c r="H176" s="3">
        <v>915.38</v>
      </c>
      <c r="I176" s="4" t="s">
        <v>32</v>
      </c>
    </row>
    <row r="177" spans="1:9" ht="18" customHeight="1" x14ac:dyDescent="0.25">
      <c r="A177" s="1">
        <v>2020</v>
      </c>
      <c r="B177" s="1" t="s">
        <v>11</v>
      </c>
      <c r="C177" s="1" t="s">
        <v>14</v>
      </c>
      <c r="D177" s="5" t="s">
        <v>71</v>
      </c>
      <c r="E177" s="6">
        <v>46</v>
      </c>
      <c r="F177" s="6">
        <v>200</v>
      </c>
      <c r="G177" s="6">
        <v>224</v>
      </c>
      <c r="H177" s="3">
        <v>40</v>
      </c>
      <c r="I177" s="4" t="s">
        <v>32</v>
      </c>
    </row>
    <row r="178" spans="1:9" ht="18" customHeight="1" x14ac:dyDescent="0.25">
      <c r="A178" s="1">
        <v>2020</v>
      </c>
      <c r="B178" s="1" t="s">
        <v>11</v>
      </c>
      <c r="C178" s="1" t="s">
        <v>14</v>
      </c>
      <c r="D178" s="5" t="s">
        <v>72</v>
      </c>
      <c r="E178" s="6">
        <v>34</v>
      </c>
      <c r="F178" s="6">
        <v>4576.8</v>
      </c>
      <c r="G178" s="6">
        <v>5126.0160000000005</v>
      </c>
      <c r="H178" s="3">
        <v>915.36000000000013</v>
      </c>
      <c r="I178" s="4" t="s">
        <v>32</v>
      </c>
    </row>
    <row r="179" spans="1:9" ht="18" customHeight="1" x14ac:dyDescent="0.25">
      <c r="A179" s="1">
        <v>2020</v>
      </c>
      <c r="B179" s="1" t="s">
        <v>11</v>
      </c>
      <c r="C179" s="1" t="s">
        <v>74</v>
      </c>
      <c r="D179" s="2" t="s">
        <v>76</v>
      </c>
      <c r="E179" s="3">
        <v>7</v>
      </c>
      <c r="F179" s="3">
        <v>200</v>
      </c>
      <c r="G179" s="3">
        <v>224</v>
      </c>
      <c r="H179" s="3">
        <v>40</v>
      </c>
      <c r="I179" s="4" t="s">
        <v>32</v>
      </c>
    </row>
    <row r="180" spans="1:9" ht="18" customHeight="1" x14ac:dyDescent="0.25">
      <c r="A180" s="1">
        <v>2020</v>
      </c>
      <c r="B180" s="1" t="s">
        <v>11</v>
      </c>
      <c r="C180" s="1" t="s">
        <v>14</v>
      </c>
      <c r="D180" s="5" t="s">
        <v>22</v>
      </c>
      <c r="E180" s="6">
        <v>3</v>
      </c>
      <c r="F180" s="6">
        <v>4577.3</v>
      </c>
      <c r="G180" s="6">
        <v>5126.576</v>
      </c>
      <c r="H180" s="3">
        <v>915.46</v>
      </c>
      <c r="I180" s="4" t="s">
        <v>30</v>
      </c>
    </row>
    <row r="181" spans="1:9" ht="18" customHeight="1" x14ac:dyDescent="0.25">
      <c r="A181" s="1">
        <v>2020</v>
      </c>
      <c r="B181" s="1" t="s">
        <v>11</v>
      </c>
      <c r="C181" s="1" t="s">
        <v>26</v>
      </c>
      <c r="D181" s="5" t="s">
        <v>26</v>
      </c>
      <c r="E181" s="6">
        <v>2</v>
      </c>
      <c r="F181" s="6">
        <v>6600</v>
      </c>
      <c r="G181" s="6">
        <v>7392</v>
      </c>
      <c r="H181" s="3">
        <v>1320</v>
      </c>
      <c r="I181" s="4" t="s">
        <v>32</v>
      </c>
    </row>
    <row r="182" spans="1:9" ht="18" customHeight="1" x14ac:dyDescent="0.25">
      <c r="A182" s="1">
        <v>2021</v>
      </c>
      <c r="B182" s="1" t="s">
        <v>0</v>
      </c>
      <c r="C182" s="1" t="s">
        <v>13</v>
      </c>
      <c r="D182" s="2" t="s">
        <v>77</v>
      </c>
      <c r="E182" s="3">
        <v>6591.1679999999997</v>
      </c>
      <c r="F182" s="3">
        <v>4600</v>
      </c>
      <c r="G182" s="3">
        <v>5126.576</v>
      </c>
      <c r="H182" s="3">
        <v>915.46</v>
      </c>
      <c r="I182" s="4" t="s">
        <v>30</v>
      </c>
    </row>
    <row r="183" spans="1:9" ht="18" customHeight="1" x14ac:dyDescent="0.25">
      <c r="A183" s="1">
        <v>2021</v>
      </c>
      <c r="B183" s="1" t="s">
        <v>0</v>
      </c>
      <c r="C183" s="1" t="s">
        <v>13</v>
      </c>
      <c r="D183" s="2" t="s">
        <v>28</v>
      </c>
      <c r="E183" s="3">
        <v>8270.64</v>
      </c>
      <c r="F183" s="3">
        <v>8800</v>
      </c>
      <c r="G183" s="3">
        <v>8960</v>
      </c>
      <c r="H183" s="3">
        <v>1760</v>
      </c>
      <c r="I183" s="4" t="s">
        <v>30</v>
      </c>
    </row>
    <row r="184" spans="1:9" ht="18" customHeight="1" x14ac:dyDescent="0.25">
      <c r="A184" s="1">
        <v>2021</v>
      </c>
      <c r="B184" s="1" t="s">
        <v>0</v>
      </c>
      <c r="C184" s="1" t="s">
        <v>74</v>
      </c>
      <c r="D184" s="2" t="s">
        <v>75</v>
      </c>
      <c r="E184" s="3">
        <v>8470</v>
      </c>
      <c r="F184" s="3">
        <v>5034.92</v>
      </c>
      <c r="G184" s="3">
        <v>5126.4639999999999</v>
      </c>
      <c r="H184" s="3">
        <v>1006.984</v>
      </c>
      <c r="I184" s="4" t="s">
        <v>30</v>
      </c>
    </row>
    <row r="185" spans="1:9" ht="18" customHeight="1" x14ac:dyDescent="0.25">
      <c r="A185" s="1">
        <v>2021</v>
      </c>
      <c r="B185" s="1" t="s">
        <v>0</v>
      </c>
      <c r="C185" s="1" t="s">
        <v>29</v>
      </c>
      <c r="D185" s="5" t="s">
        <v>73</v>
      </c>
      <c r="E185" s="6">
        <v>6055.1985000000004</v>
      </c>
      <c r="F185" s="6">
        <v>6317.85</v>
      </c>
      <c r="G185" s="6">
        <v>6432.72</v>
      </c>
      <c r="H185" s="3">
        <v>1263.5700000000002</v>
      </c>
      <c r="I185" s="4" t="s">
        <v>30</v>
      </c>
    </row>
    <row r="186" spans="1:9" ht="18" customHeight="1" x14ac:dyDescent="0.25">
      <c r="A186" s="1">
        <v>2021</v>
      </c>
      <c r="B186" s="1" t="s">
        <v>0</v>
      </c>
      <c r="C186" s="1" t="s">
        <v>12</v>
      </c>
      <c r="D186" s="5" t="s">
        <v>24</v>
      </c>
      <c r="E186" s="6">
        <v>10368.4</v>
      </c>
      <c r="F186" s="6">
        <v>7700</v>
      </c>
      <c r="G186" s="6">
        <v>7840</v>
      </c>
      <c r="H186" s="3">
        <v>1540</v>
      </c>
      <c r="I186" s="4" t="s">
        <v>30</v>
      </c>
    </row>
    <row r="187" spans="1:9" ht="18" customHeight="1" x14ac:dyDescent="0.25">
      <c r="A187" s="1">
        <v>2021</v>
      </c>
      <c r="B187" s="1" t="s">
        <v>0</v>
      </c>
      <c r="C187" s="1" t="s">
        <v>29</v>
      </c>
      <c r="D187" s="5" t="s">
        <v>25</v>
      </c>
      <c r="E187" s="6">
        <v>3101.2624999999998</v>
      </c>
      <c r="F187" s="6">
        <v>5036.46</v>
      </c>
      <c r="G187" s="6">
        <v>5128.0320000000002</v>
      </c>
      <c r="H187" s="3">
        <v>1007.292</v>
      </c>
      <c r="I187" s="4" t="s">
        <v>30</v>
      </c>
    </row>
    <row r="188" spans="1:9" ht="18" customHeight="1" x14ac:dyDescent="0.25">
      <c r="A188" s="1">
        <v>2021</v>
      </c>
      <c r="B188" s="1" t="s">
        <v>0</v>
      </c>
      <c r="C188" s="1" t="s">
        <v>12</v>
      </c>
      <c r="D188" s="5" t="s">
        <v>23</v>
      </c>
      <c r="E188" s="7">
        <v>6591.1679999999997</v>
      </c>
      <c r="F188" s="7">
        <v>7600</v>
      </c>
      <c r="G188" s="7">
        <v>7840</v>
      </c>
      <c r="H188" s="3">
        <v>1540</v>
      </c>
      <c r="I188" s="4" t="s">
        <v>30</v>
      </c>
    </row>
    <row r="189" spans="1:9" ht="18" customHeight="1" x14ac:dyDescent="0.25">
      <c r="A189" s="1">
        <v>2021</v>
      </c>
      <c r="B189" s="1" t="s">
        <v>0</v>
      </c>
      <c r="C189" s="1" t="s">
        <v>74</v>
      </c>
      <c r="D189" s="2" t="s">
        <v>27</v>
      </c>
      <c r="E189" s="3">
        <v>6590.7359999999999</v>
      </c>
      <c r="F189" s="3">
        <v>110</v>
      </c>
      <c r="G189" s="3">
        <v>112</v>
      </c>
      <c r="H189" s="3">
        <v>22</v>
      </c>
      <c r="I189" s="4" t="s">
        <v>30</v>
      </c>
    </row>
    <row r="190" spans="1:9" ht="18" customHeight="1" x14ac:dyDescent="0.25">
      <c r="A190" s="1">
        <v>2021</v>
      </c>
      <c r="B190" s="1" t="s">
        <v>0</v>
      </c>
      <c r="C190" s="1" t="s">
        <v>14</v>
      </c>
      <c r="D190" s="5" t="s">
        <v>70</v>
      </c>
      <c r="E190" s="6">
        <v>288</v>
      </c>
      <c r="F190" s="6">
        <v>5034.92</v>
      </c>
      <c r="G190" s="6">
        <v>5126.4639999999999</v>
      </c>
      <c r="H190" s="3">
        <v>1006.984</v>
      </c>
      <c r="I190" s="4" t="s">
        <v>30</v>
      </c>
    </row>
    <row r="191" spans="1:9" ht="18" customHeight="1" x14ac:dyDescent="0.25">
      <c r="A191" s="1">
        <v>2021</v>
      </c>
      <c r="B191" s="1" t="s">
        <v>0</v>
      </c>
      <c r="C191" s="1" t="s">
        <v>14</v>
      </c>
      <c r="D191" s="5" t="s">
        <v>78</v>
      </c>
      <c r="E191" s="6">
        <v>6000</v>
      </c>
      <c r="F191" s="6">
        <v>4576.8999999999996</v>
      </c>
      <c r="G191" s="6">
        <v>5126.1279999999997</v>
      </c>
      <c r="H191" s="3">
        <v>915.38</v>
      </c>
      <c r="I191" s="4" t="s">
        <v>30</v>
      </c>
    </row>
    <row r="192" spans="1:9" ht="18" customHeight="1" x14ac:dyDescent="0.25">
      <c r="A192" s="1">
        <v>2021</v>
      </c>
      <c r="B192" s="1" t="s">
        <v>0</v>
      </c>
      <c r="C192" s="1" t="s">
        <v>14</v>
      </c>
      <c r="D192" s="5" t="s">
        <v>71</v>
      </c>
      <c r="E192" s="6">
        <v>4032.9300000000003</v>
      </c>
      <c r="F192" s="6">
        <v>190</v>
      </c>
      <c r="G192" s="6">
        <v>224</v>
      </c>
      <c r="H192" s="3">
        <v>40</v>
      </c>
      <c r="I192" s="4" t="s">
        <v>30</v>
      </c>
    </row>
    <row r="193" spans="1:9" ht="18" customHeight="1" x14ac:dyDescent="0.25">
      <c r="A193" s="1">
        <v>2021</v>
      </c>
      <c r="B193" s="1" t="s">
        <v>0</v>
      </c>
      <c r="C193" s="1" t="s">
        <v>14</v>
      </c>
      <c r="D193" s="5" t="s">
        <v>72</v>
      </c>
      <c r="E193" s="6">
        <v>7000</v>
      </c>
      <c r="F193" s="6">
        <v>4576.8</v>
      </c>
      <c r="G193" s="6">
        <v>5126.0160000000005</v>
      </c>
      <c r="H193" s="3">
        <v>915.36000000000013</v>
      </c>
      <c r="I193" s="4" t="s">
        <v>30</v>
      </c>
    </row>
    <row r="194" spans="1:9" ht="18" customHeight="1" x14ac:dyDescent="0.25">
      <c r="A194" s="1">
        <v>2021</v>
      </c>
      <c r="B194" s="1" t="s">
        <v>0</v>
      </c>
      <c r="C194" s="1" t="s">
        <v>74</v>
      </c>
      <c r="D194" s="2" t="s">
        <v>76</v>
      </c>
      <c r="E194" s="3">
        <v>5538.5330000000004</v>
      </c>
      <c r="F194" s="3">
        <v>200</v>
      </c>
      <c r="G194" s="3">
        <v>224</v>
      </c>
      <c r="H194" s="3">
        <v>40</v>
      </c>
      <c r="I194" s="4" t="s">
        <v>30</v>
      </c>
    </row>
    <row r="195" spans="1:9" ht="18" customHeight="1" x14ac:dyDescent="0.25">
      <c r="A195" s="1">
        <v>2021</v>
      </c>
      <c r="B195" s="1" t="s">
        <v>0</v>
      </c>
      <c r="C195" s="1" t="s">
        <v>26</v>
      </c>
      <c r="D195" s="5" t="s">
        <v>26</v>
      </c>
      <c r="E195" s="6">
        <v>7</v>
      </c>
      <c r="F195" s="6">
        <v>6600</v>
      </c>
      <c r="G195" s="6">
        <v>7392</v>
      </c>
      <c r="H195" s="3">
        <v>1320</v>
      </c>
      <c r="I195" s="4" t="s">
        <v>30</v>
      </c>
    </row>
    <row r="196" spans="1:9" ht="18" customHeight="1" x14ac:dyDescent="0.25">
      <c r="A196" s="1">
        <v>2021</v>
      </c>
      <c r="B196" s="1" t="s">
        <v>0</v>
      </c>
      <c r="C196" s="1" t="s">
        <v>14</v>
      </c>
      <c r="D196" s="5" t="s">
        <v>22</v>
      </c>
      <c r="E196" s="6">
        <v>3</v>
      </c>
      <c r="F196" s="6">
        <v>4577.3</v>
      </c>
      <c r="G196" s="6">
        <v>5126.576</v>
      </c>
      <c r="H196" s="3">
        <v>915.46</v>
      </c>
      <c r="I196" s="4" t="s">
        <v>30</v>
      </c>
    </row>
    <row r="197" spans="1:9" ht="18" customHeight="1" x14ac:dyDescent="0.25">
      <c r="A197" s="1">
        <v>2021</v>
      </c>
      <c r="B197" s="1" t="s">
        <v>1</v>
      </c>
      <c r="C197" s="1" t="s">
        <v>13</v>
      </c>
      <c r="D197" s="2" t="s">
        <v>77</v>
      </c>
      <c r="E197" s="3">
        <v>3566</v>
      </c>
      <c r="F197" s="3">
        <v>4577.3</v>
      </c>
      <c r="G197" s="3">
        <v>5126.576</v>
      </c>
      <c r="H197" s="3">
        <v>915.46</v>
      </c>
      <c r="I197" s="4" t="s">
        <v>30</v>
      </c>
    </row>
    <row r="198" spans="1:9" ht="18" customHeight="1" x14ac:dyDescent="0.25">
      <c r="A198" s="1">
        <v>2021</v>
      </c>
      <c r="B198" s="1" t="s">
        <v>1</v>
      </c>
      <c r="C198" s="1" t="s">
        <v>13</v>
      </c>
      <c r="D198" s="2" t="s">
        <v>28</v>
      </c>
      <c r="E198" s="3">
        <v>2498</v>
      </c>
      <c r="F198" s="3">
        <v>8600</v>
      </c>
      <c r="G198" s="3">
        <v>8960</v>
      </c>
      <c r="H198" s="3">
        <v>1600</v>
      </c>
      <c r="I198" s="4" t="s">
        <v>30</v>
      </c>
    </row>
    <row r="199" spans="1:9" ht="18" customHeight="1" x14ac:dyDescent="0.25">
      <c r="A199" s="1">
        <v>2021</v>
      </c>
      <c r="B199" s="1" t="s">
        <v>1</v>
      </c>
      <c r="C199" s="1" t="s">
        <v>74</v>
      </c>
      <c r="D199" s="2" t="s">
        <v>75</v>
      </c>
      <c r="E199" s="3">
        <v>1245</v>
      </c>
      <c r="F199" s="3">
        <v>4577.2</v>
      </c>
      <c r="G199" s="3">
        <v>5126.4639999999999</v>
      </c>
      <c r="H199" s="3">
        <v>915.44</v>
      </c>
      <c r="I199" s="4" t="s">
        <v>30</v>
      </c>
    </row>
    <row r="200" spans="1:9" ht="18" customHeight="1" x14ac:dyDescent="0.25">
      <c r="A200" s="1">
        <v>2021</v>
      </c>
      <c r="B200" s="1" t="s">
        <v>1</v>
      </c>
      <c r="C200" s="1" t="s">
        <v>29</v>
      </c>
      <c r="D200" s="5" t="s">
        <v>73</v>
      </c>
      <c r="E200" s="6">
        <v>644</v>
      </c>
      <c r="F200" s="6">
        <v>5743.5</v>
      </c>
      <c r="G200" s="6">
        <v>6432.72</v>
      </c>
      <c r="H200" s="3">
        <v>1148.7</v>
      </c>
      <c r="I200" s="4" t="s">
        <v>30</v>
      </c>
    </row>
    <row r="201" spans="1:9" ht="18" customHeight="1" x14ac:dyDescent="0.25">
      <c r="A201" s="1">
        <v>2021</v>
      </c>
      <c r="B201" s="1" t="s">
        <v>1</v>
      </c>
      <c r="C201" s="1" t="s">
        <v>12</v>
      </c>
      <c r="D201" s="5" t="s">
        <v>24</v>
      </c>
      <c r="E201" s="6">
        <v>643</v>
      </c>
      <c r="F201" s="6">
        <v>7000</v>
      </c>
      <c r="G201" s="6">
        <v>7840</v>
      </c>
      <c r="H201" s="3">
        <v>1400</v>
      </c>
      <c r="I201" s="4" t="s">
        <v>30</v>
      </c>
    </row>
    <row r="202" spans="1:9" ht="18" customHeight="1" x14ac:dyDescent="0.25">
      <c r="A202" s="1">
        <v>2021</v>
      </c>
      <c r="B202" s="1" t="s">
        <v>1</v>
      </c>
      <c r="C202" s="1" t="s">
        <v>29</v>
      </c>
      <c r="D202" s="5" t="s">
        <v>25</v>
      </c>
      <c r="E202" s="6">
        <v>455</v>
      </c>
      <c r="F202" s="6">
        <v>4578.6000000000004</v>
      </c>
      <c r="G202" s="6">
        <v>5128.0320000000002</v>
      </c>
      <c r="H202" s="3">
        <v>915.72000000000014</v>
      </c>
      <c r="I202" s="4" t="s">
        <v>30</v>
      </c>
    </row>
    <row r="203" spans="1:9" ht="18" customHeight="1" x14ac:dyDescent="0.25">
      <c r="A203" s="1">
        <v>2021</v>
      </c>
      <c r="B203" s="1" t="s">
        <v>1</v>
      </c>
      <c r="C203" s="1" t="s">
        <v>12</v>
      </c>
      <c r="D203" s="5" t="s">
        <v>23</v>
      </c>
      <c r="E203" s="7">
        <v>345</v>
      </c>
      <c r="F203" s="7">
        <v>7000</v>
      </c>
      <c r="G203" s="7">
        <v>7840</v>
      </c>
      <c r="H203" s="3">
        <v>1400</v>
      </c>
      <c r="I203" s="4" t="s">
        <v>30</v>
      </c>
    </row>
    <row r="204" spans="1:9" ht="18" customHeight="1" x14ac:dyDescent="0.25">
      <c r="A204" s="1">
        <v>2021</v>
      </c>
      <c r="B204" s="1" t="s">
        <v>1</v>
      </c>
      <c r="C204" s="1" t="s">
        <v>74</v>
      </c>
      <c r="D204" s="2" t="s">
        <v>27</v>
      </c>
      <c r="E204" s="3">
        <v>122</v>
      </c>
      <c r="F204" s="3">
        <v>100</v>
      </c>
      <c r="G204" s="3">
        <v>112</v>
      </c>
      <c r="H204" s="3">
        <v>20</v>
      </c>
      <c r="I204" s="4" t="s">
        <v>30</v>
      </c>
    </row>
    <row r="205" spans="1:9" ht="18" customHeight="1" x14ac:dyDescent="0.25">
      <c r="A205" s="1">
        <v>2021</v>
      </c>
      <c r="B205" s="1" t="s">
        <v>1</v>
      </c>
      <c r="C205" s="1" t="s">
        <v>14</v>
      </c>
      <c r="D205" s="5" t="s">
        <v>70</v>
      </c>
      <c r="E205" s="6">
        <v>78</v>
      </c>
      <c r="F205" s="6">
        <v>4577.2</v>
      </c>
      <c r="G205" s="6">
        <v>5126.4639999999999</v>
      </c>
      <c r="H205" s="3">
        <v>915.44</v>
      </c>
      <c r="I205" s="4" t="s">
        <v>30</v>
      </c>
    </row>
    <row r="206" spans="1:9" ht="18" customHeight="1" x14ac:dyDescent="0.25">
      <c r="A206" s="1">
        <v>2021</v>
      </c>
      <c r="B206" s="1" t="s">
        <v>1</v>
      </c>
      <c r="C206" s="1" t="s">
        <v>14</v>
      </c>
      <c r="D206" s="5" t="s">
        <v>78</v>
      </c>
      <c r="E206" s="6">
        <v>240</v>
      </c>
      <c r="F206" s="6">
        <v>4000</v>
      </c>
      <c r="G206" s="6">
        <v>5126.1279999999997</v>
      </c>
      <c r="H206" s="3">
        <v>915.38</v>
      </c>
      <c r="I206" s="4" t="s">
        <v>30</v>
      </c>
    </row>
    <row r="207" spans="1:9" ht="18" customHeight="1" x14ac:dyDescent="0.25">
      <c r="A207" s="1">
        <v>2021</v>
      </c>
      <c r="B207" s="1" t="s">
        <v>1</v>
      </c>
      <c r="C207" s="1" t="s">
        <v>14</v>
      </c>
      <c r="D207" s="5" t="s">
        <v>71</v>
      </c>
      <c r="E207" s="6">
        <v>5000</v>
      </c>
      <c r="F207" s="6">
        <v>200</v>
      </c>
      <c r="G207" s="6">
        <v>224</v>
      </c>
      <c r="H207" s="3">
        <v>40</v>
      </c>
      <c r="I207" s="4" t="s">
        <v>30</v>
      </c>
    </row>
    <row r="208" spans="1:9" ht="18" customHeight="1" x14ac:dyDescent="0.25">
      <c r="A208" s="1">
        <v>2021</v>
      </c>
      <c r="B208" s="1" t="s">
        <v>1</v>
      </c>
      <c r="C208" s="1" t="s">
        <v>14</v>
      </c>
      <c r="D208" s="5" t="s">
        <v>72</v>
      </c>
      <c r="E208" s="6">
        <v>240</v>
      </c>
      <c r="F208" s="6">
        <v>4576.8</v>
      </c>
      <c r="G208" s="6">
        <v>5126.0160000000005</v>
      </c>
      <c r="H208" s="3">
        <v>915.36000000000013</v>
      </c>
      <c r="I208" s="4" t="s">
        <v>30</v>
      </c>
    </row>
    <row r="209" spans="1:9" ht="18" customHeight="1" x14ac:dyDescent="0.25">
      <c r="A209" s="1">
        <v>2021</v>
      </c>
      <c r="B209" s="1" t="s">
        <v>1</v>
      </c>
      <c r="C209" s="1" t="s">
        <v>74</v>
      </c>
      <c r="D209" s="2" t="s">
        <v>76</v>
      </c>
      <c r="E209" s="3">
        <v>5492.76</v>
      </c>
      <c r="F209" s="3">
        <v>200</v>
      </c>
      <c r="G209" s="3">
        <v>224</v>
      </c>
      <c r="H209" s="3">
        <v>40</v>
      </c>
      <c r="I209" s="4" t="s">
        <v>30</v>
      </c>
    </row>
    <row r="210" spans="1:9" ht="18" customHeight="1" x14ac:dyDescent="0.25">
      <c r="A210" s="1">
        <v>2021</v>
      </c>
      <c r="B210" s="1" t="s">
        <v>1</v>
      </c>
      <c r="C210" s="1" t="s">
        <v>14</v>
      </c>
      <c r="D210" s="5" t="s">
        <v>22</v>
      </c>
      <c r="E210" s="6">
        <v>7920</v>
      </c>
      <c r="F210" s="6">
        <v>4577.3</v>
      </c>
      <c r="G210" s="6">
        <v>5126.576</v>
      </c>
      <c r="H210" s="3">
        <v>915.46</v>
      </c>
      <c r="I210" s="4" t="s">
        <v>30</v>
      </c>
    </row>
    <row r="211" spans="1:9" ht="18" customHeight="1" x14ac:dyDescent="0.25">
      <c r="A211" s="1">
        <v>2021</v>
      </c>
      <c r="B211" s="1" t="s">
        <v>1</v>
      </c>
      <c r="C211" s="1" t="s">
        <v>26</v>
      </c>
      <c r="D211" s="5" t="s">
        <v>26</v>
      </c>
      <c r="E211" s="6">
        <v>5492.76</v>
      </c>
      <c r="F211" s="6">
        <v>6600</v>
      </c>
      <c r="G211" s="6">
        <v>7392</v>
      </c>
      <c r="H211" s="3">
        <v>1320</v>
      </c>
      <c r="I211" s="4" t="s">
        <v>30</v>
      </c>
    </row>
    <row r="212" spans="1:9" ht="18" customHeight="1" x14ac:dyDescent="0.25">
      <c r="A212" s="1">
        <v>2021</v>
      </c>
      <c r="B212" s="1" t="s">
        <v>2</v>
      </c>
      <c r="C212" s="1" t="s">
        <v>13</v>
      </c>
      <c r="D212" s="2" t="s">
        <v>77</v>
      </c>
      <c r="E212" s="3">
        <v>9600</v>
      </c>
      <c r="F212" s="3">
        <v>4600</v>
      </c>
      <c r="G212" s="3">
        <v>5126.576</v>
      </c>
      <c r="H212" s="3">
        <v>915.46</v>
      </c>
      <c r="I212" s="4" t="s">
        <v>30</v>
      </c>
    </row>
    <row r="213" spans="1:9" ht="18" customHeight="1" x14ac:dyDescent="0.25">
      <c r="A213" s="1">
        <v>2021</v>
      </c>
      <c r="B213" s="1" t="s">
        <v>2</v>
      </c>
      <c r="C213" s="1" t="s">
        <v>13</v>
      </c>
      <c r="D213" s="2" t="s">
        <v>28</v>
      </c>
      <c r="E213" s="3">
        <v>5492.6399999999994</v>
      </c>
      <c r="F213" s="3">
        <v>8000</v>
      </c>
      <c r="G213" s="3">
        <v>8960</v>
      </c>
      <c r="H213" s="3">
        <v>1600</v>
      </c>
      <c r="I213" s="4" t="s">
        <v>30</v>
      </c>
    </row>
    <row r="214" spans="1:9" ht="18" customHeight="1" x14ac:dyDescent="0.25">
      <c r="A214" s="1">
        <v>2021</v>
      </c>
      <c r="B214" s="1" t="s">
        <v>2</v>
      </c>
      <c r="C214" s="1" t="s">
        <v>74</v>
      </c>
      <c r="D214" s="2" t="s">
        <v>75</v>
      </c>
      <c r="E214" s="3">
        <v>6892.2</v>
      </c>
      <c r="F214" s="3">
        <v>4577.2</v>
      </c>
      <c r="G214" s="3">
        <v>5126.4639999999999</v>
      </c>
      <c r="H214" s="3">
        <v>915.44</v>
      </c>
      <c r="I214" s="4" t="s">
        <v>30</v>
      </c>
    </row>
    <row r="215" spans="1:9" ht="18" customHeight="1" x14ac:dyDescent="0.25">
      <c r="A215" s="1">
        <v>2021</v>
      </c>
      <c r="B215" s="1" t="s">
        <v>2</v>
      </c>
      <c r="C215" s="1" t="s">
        <v>29</v>
      </c>
      <c r="D215" s="5" t="s">
        <v>73</v>
      </c>
      <c r="E215" s="6">
        <v>644</v>
      </c>
      <c r="F215" s="6">
        <v>5743.5</v>
      </c>
      <c r="G215" s="6">
        <v>6432.72</v>
      </c>
      <c r="H215" s="3">
        <v>1148.7</v>
      </c>
      <c r="I215" s="4" t="s">
        <v>30</v>
      </c>
    </row>
    <row r="216" spans="1:9" ht="18" customHeight="1" x14ac:dyDescent="0.25">
      <c r="A216" s="1">
        <v>2021</v>
      </c>
      <c r="B216" s="1" t="s">
        <v>2</v>
      </c>
      <c r="C216" s="1" t="s">
        <v>12</v>
      </c>
      <c r="D216" s="5" t="s">
        <v>24</v>
      </c>
      <c r="E216" s="6">
        <v>643</v>
      </c>
      <c r="F216" s="6">
        <v>7050</v>
      </c>
      <c r="G216" s="6">
        <v>7840</v>
      </c>
      <c r="H216" s="3">
        <v>1400</v>
      </c>
      <c r="I216" s="4" t="s">
        <v>30</v>
      </c>
    </row>
    <row r="217" spans="1:9" ht="18" customHeight="1" x14ac:dyDescent="0.25">
      <c r="A217" s="1">
        <v>2021</v>
      </c>
      <c r="B217" s="1" t="s">
        <v>2</v>
      </c>
      <c r="C217" s="1" t="s">
        <v>29</v>
      </c>
      <c r="D217" s="5" t="s">
        <v>25</v>
      </c>
      <c r="E217" s="6">
        <v>455</v>
      </c>
      <c r="F217" s="6">
        <v>4578.6000000000004</v>
      </c>
      <c r="G217" s="6">
        <v>5128.0320000000002</v>
      </c>
      <c r="H217" s="3">
        <v>915.72000000000014</v>
      </c>
      <c r="I217" s="4" t="s">
        <v>30</v>
      </c>
    </row>
    <row r="218" spans="1:9" ht="18" customHeight="1" x14ac:dyDescent="0.25">
      <c r="A218" s="1">
        <v>2021</v>
      </c>
      <c r="B218" s="1" t="s">
        <v>2</v>
      </c>
      <c r="C218" s="1" t="s">
        <v>12</v>
      </c>
      <c r="D218" s="5" t="s">
        <v>23</v>
      </c>
      <c r="E218" s="7">
        <v>345</v>
      </c>
      <c r="F218" s="7">
        <v>7000</v>
      </c>
      <c r="G218" s="7">
        <v>7840</v>
      </c>
      <c r="H218" s="3">
        <v>1400</v>
      </c>
      <c r="I218" s="4" t="s">
        <v>30</v>
      </c>
    </row>
    <row r="219" spans="1:9" ht="18" customHeight="1" x14ac:dyDescent="0.25">
      <c r="A219" s="1">
        <v>2021</v>
      </c>
      <c r="B219" s="1" t="s">
        <v>2</v>
      </c>
      <c r="C219" s="1" t="s">
        <v>74</v>
      </c>
      <c r="D219" s="2" t="s">
        <v>27</v>
      </c>
      <c r="E219" s="3">
        <v>122</v>
      </c>
      <c r="F219" s="3">
        <v>100</v>
      </c>
      <c r="G219" s="3">
        <v>112</v>
      </c>
      <c r="H219" s="3">
        <v>20</v>
      </c>
      <c r="I219" s="4" t="s">
        <v>30</v>
      </c>
    </row>
    <row r="220" spans="1:9" ht="18" customHeight="1" x14ac:dyDescent="0.25">
      <c r="A220" s="1">
        <v>2021</v>
      </c>
      <c r="B220" s="1" t="s">
        <v>2</v>
      </c>
      <c r="C220" s="1" t="s">
        <v>14</v>
      </c>
      <c r="D220" s="5" t="s">
        <v>70</v>
      </c>
      <c r="E220" s="6">
        <v>78</v>
      </c>
      <c r="F220" s="6">
        <v>4577.2</v>
      </c>
      <c r="G220" s="6">
        <v>5126.4639999999999</v>
      </c>
      <c r="H220" s="3">
        <v>915.44</v>
      </c>
      <c r="I220" s="4" t="s">
        <v>30</v>
      </c>
    </row>
    <row r="221" spans="1:9" ht="18" customHeight="1" x14ac:dyDescent="0.25">
      <c r="A221" s="1">
        <v>2021</v>
      </c>
      <c r="B221" s="1" t="s">
        <v>2</v>
      </c>
      <c r="C221" s="1" t="s">
        <v>14</v>
      </c>
      <c r="D221" s="5" t="s">
        <v>78</v>
      </c>
      <c r="E221" s="6">
        <v>76</v>
      </c>
      <c r="F221" s="6">
        <v>4576.8999999999996</v>
      </c>
      <c r="G221" s="6">
        <v>5126.1279999999997</v>
      </c>
      <c r="H221" s="3">
        <v>915.38</v>
      </c>
      <c r="I221" s="4" t="s">
        <v>30</v>
      </c>
    </row>
    <row r="222" spans="1:9" ht="18" customHeight="1" x14ac:dyDescent="0.25">
      <c r="A222" s="1">
        <v>2021</v>
      </c>
      <c r="B222" s="1" t="s">
        <v>2</v>
      </c>
      <c r="C222" s="1" t="s">
        <v>14</v>
      </c>
      <c r="D222" s="5" t="s">
        <v>71</v>
      </c>
      <c r="E222" s="6">
        <v>46</v>
      </c>
      <c r="F222" s="6">
        <v>200</v>
      </c>
      <c r="G222" s="6">
        <v>224</v>
      </c>
      <c r="H222" s="3">
        <v>40</v>
      </c>
      <c r="I222" s="4" t="s">
        <v>30</v>
      </c>
    </row>
    <row r="223" spans="1:9" ht="18" customHeight="1" x14ac:dyDescent="0.25">
      <c r="A223" s="1">
        <v>2021</v>
      </c>
      <c r="B223" s="1" t="s">
        <v>2</v>
      </c>
      <c r="C223" s="1" t="s">
        <v>14</v>
      </c>
      <c r="D223" s="5" t="s">
        <v>72</v>
      </c>
      <c r="E223" s="6">
        <v>34</v>
      </c>
      <c r="F223" s="6">
        <v>4576.8</v>
      </c>
      <c r="G223" s="6">
        <v>5126.0160000000005</v>
      </c>
      <c r="H223" s="3">
        <v>915.36000000000013</v>
      </c>
      <c r="I223" s="4" t="s">
        <v>30</v>
      </c>
    </row>
    <row r="224" spans="1:9" ht="18" customHeight="1" x14ac:dyDescent="0.25">
      <c r="A224" s="1">
        <v>2021</v>
      </c>
      <c r="B224" s="1" t="s">
        <v>2</v>
      </c>
      <c r="C224" s="1" t="s">
        <v>74</v>
      </c>
      <c r="D224" s="2" t="s">
        <v>76</v>
      </c>
      <c r="E224" s="3">
        <v>7</v>
      </c>
      <c r="F224" s="3">
        <v>200</v>
      </c>
      <c r="G224" s="3">
        <v>224</v>
      </c>
      <c r="H224" s="3">
        <v>40</v>
      </c>
      <c r="I224" s="4" t="s">
        <v>30</v>
      </c>
    </row>
    <row r="225" spans="1:9" ht="18" customHeight="1" x14ac:dyDescent="0.25">
      <c r="A225" s="1">
        <v>2021</v>
      </c>
      <c r="B225" s="1" t="s">
        <v>2</v>
      </c>
      <c r="C225" s="1" t="s">
        <v>14</v>
      </c>
      <c r="D225" s="5" t="s">
        <v>22</v>
      </c>
      <c r="E225" s="6">
        <v>3</v>
      </c>
      <c r="F225" s="6">
        <v>4577.3</v>
      </c>
      <c r="G225" s="6">
        <v>5126.576</v>
      </c>
      <c r="H225" s="3">
        <v>915.46</v>
      </c>
      <c r="I225" s="4" t="s">
        <v>30</v>
      </c>
    </row>
    <row r="226" spans="1:9" ht="18" customHeight="1" x14ac:dyDescent="0.25">
      <c r="A226" s="1">
        <v>2021</v>
      </c>
      <c r="B226" s="1" t="s">
        <v>2</v>
      </c>
      <c r="C226" s="1" t="s">
        <v>26</v>
      </c>
      <c r="D226" s="5" t="s">
        <v>26</v>
      </c>
      <c r="E226" s="6">
        <v>2</v>
      </c>
      <c r="F226" s="6">
        <v>6600</v>
      </c>
      <c r="G226" s="6">
        <v>7392</v>
      </c>
      <c r="H226" s="3">
        <v>1320</v>
      </c>
      <c r="I226" s="4" t="s">
        <v>30</v>
      </c>
    </row>
    <row r="227" spans="1:9" ht="18" customHeight="1" x14ac:dyDescent="0.25">
      <c r="A227" s="1">
        <v>2021</v>
      </c>
      <c r="B227" s="1" t="s">
        <v>3</v>
      </c>
      <c r="C227" s="1" t="s">
        <v>13</v>
      </c>
      <c r="D227" s="2" t="s">
        <v>77</v>
      </c>
      <c r="E227" s="3">
        <v>3566</v>
      </c>
      <c r="F227" s="3">
        <v>4577.3</v>
      </c>
      <c r="G227" s="3">
        <v>5126.576</v>
      </c>
      <c r="H227" s="3">
        <v>915.46</v>
      </c>
      <c r="I227" s="4" t="s">
        <v>30</v>
      </c>
    </row>
    <row r="228" spans="1:9" ht="18" customHeight="1" x14ac:dyDescent="0.25">
      <c r="A228" s="1">
        <v>2021</v>
      </c>
      <c r="B228" s="1" t="s">
        <v>3</v>
      </c>
      <c r="C228" s="1" t="s">
        <v>13</v>
      </c>
      <c r="D228" s="2" t="s">
        <v>28</v>
      </c>
      <c r="E228" s="3">
        <v>2498</v>
      </c>
      <c r="F228" s="3">
        <v>8500</v>
      </c>
      <c r="G228" s="3">
        <v>8960</v>
      </c>
      <c r="H228" s="3">
        <v>1600</v>
      </c>
      <c r="I228" s="4" t="s">
        <v>30</v>
      </c>
    </row>
    <row r="229" spans="1:9" ht="18" customHeight="1" x14ac:dyDescent="0.25">
      <c r="A229" s="1">
        <v>2021</v>
      </c>
      <c r="B229" s="1" t="s">
        <v>3</v>
      </c>
      <c r="C229" s="1" t="s">
        <v>74</v>
      </c>
      <c r="D229" s="2" t="s">
        <v>75</v>
      </c>
      <c r="E229" s="3">
        <v>1245</v>
      </c>
      <c r="F229" s="3">
        <v>4577.2</v>
      </c>
      <c r="G229" s="3">
        <v>5126.4639999999999</v>
      </c>
      <c r="H229" s="3">
        <v>915.44</v>
      </c>
      <c r="I229" s="4" t="s">
        <v>30</v>
      </c>
    </row>
    <row r="230" spans="1:9" ht="18" customHeight="1" x14ac:dyDescent="0.25">
      <c r="A230" s="1">
        <v>2021</v>
      </c>
      <c r="B230" s="1" t="s">
        <v>3</v>
      </c>
      <c r="C230" s="1" t="s">
        <v>29</v>
      </c>
      <c r="D230" s="5" t="s">
        <v>73</v>
      </c>
      <c r="E230" s="6">
        <v>644</v>
      </c>
      <c r="F230" s="6">
        <v>5743.5</v>
      </c>
      <c r="G230" s="6">
        <v>6432.72</v>
      </c>
      <c r="H230" s="3">
        <v>1148.7</v>
      </c>
      <c r="I230" s="4" t="s">
        <v>30</v>
      </c>
    </row>
    <row r="231" spans="1:9" ht="18" customHeight="1" x14ac:dyDescent="0.25">
      <c r="A231" s="1">
        <v>2021</v>
      </c>
      <c r="B231" s="1" t="s">
        <v>3</v>
      </c>
      <c r="C231" s="1" t="s">
        <v>12</v>
      </c>
      <c r="D231" s="5" t="s">
        <v>24</v>
      </c>
      <c r="E231" s="6">
        <v>643</v>
      </c>
      <c r="F231" s="6">
        <v>7000</v>
      </c>
      <c r="G231" s="6">
        <v>7840</v>
      </c>
      <c r="H231" s="3">
        <v>1400</v>
      </c>
      <c r="I231" s="4" t="s">
        <v>30</v>
      </c>
    </row>
    <row r="232" spans="1:9" ht="18" customHeight="1" x14ac:dyDescent="0.25">
      <c r="A232" s="1">
        <v>2021</v>
      </c>
      <c r="B232" s="1" t="s">
        <v>3</v>
      </c>
      <c r="C232" s="1" t="s">
        <v>29</v>
      </c>
      <c r="D232" s="5" t="s">
        <v>25</v>
      </c>
      <c r="E232" s="6">
        <v>455</v>
      </c>
      <c r="F232" s="6">
        <v>4578.6000000000004</v>
      </c>
      <c r="G232" s="6">
        <v>5128.0320000000002</v>
      </c>
      <c r="H232" s="3">
        <v>915.72000000000014</v>
      </c>
      <c r="I232" s="4" t="s">
        <v>30</v>
      </c>
    </row>
    <row r="233" spans="1:9" ht="18" customHeight="1" x14ac:dyDescent="0.25">
      <c r="A233" s="1">
        <v>2021</v>
      </c>
      <c r="B233" s="1" t="s">
        <v>3</v>
      </c>
      <c r="C233" s="1" t="s">
        <v>12</v>
      </c>
      <c r="D233" s="5" t="s">
        <v>23</v>
      </c>
      <c r="E233" s="7">
        <v>345</v>
      </c>
      <c r="F233" s="7">
        <v>7000</v>
      </c>
      <c r="G233" s="7">
        <v>7840</v>
      </c>
      <c r="H233" s="3">
        <v>1400</v>
      </c>
      <c r="I233" s="4" t="s">
        <v>30</v>
      </c>
    </row>
    <row r="234" spans="1:9" ht="18" customHeight="1" x14ac:dyDescent="0.25">
      <c r="A234" s="1">
        <v>2021</v>
      </c>
      <c r="B234" s="1" t="s">
        <v>3</v>
      </c>
      <c r="C234" s="1" t="s">
        <v>74</v>
      </c>
      <c r="D234" s="2" t="s">
        <v>27</v>
      </c>
      <c r="E234" s="3">
        <v>122</v>
      </c>
      <c r="F234" s="3">
        <v>100</v>
      </c>
      <c r="G234" s="3">
        <v>112</v>
      </c>
      <c r="H234" s="3">
        <v>20</v>
      </c>
      <c r="I234" s="4" t="s">
        <v>30</v>
      </c>
    </row>
    <row r="235" spans="1:9" ht="18" customHeight="1" x14ac:dyDescent="0.25">
      <c r="A235" s="1">
        <v>2021</v>
      </c>
      <c r="B235" s="1" t="s">
        <v>3</v>
      </c>
      <c r="C235" s="1" t="s">
        <v>14</v>
      </c>
      <c r="D235" s="5" t="s">
        <v>70</v>
      </c>
      <c r="E235" s="6">
        <v>78</v>
      </c>
      <c r="F235" s="6">
        <v>4577.2</v>
      </c>
      <c r="G235" s="6">
        <v>5126.4639999999999</v>
      </c>
      <c r="H235" s="3">
        <v>915.44</v>
      </c>
      <c r="I235" s="4" t="s">
        <v>30</v>
      </c>
    </row>
    <row r="236" spans="1:9" ht="18" customHeight="1" x14ac:dyDescent="0.25">
      <c r="A236" s="1">
        <v>2021</v>
      </c>
      <c r="B236" s="1" t="s">
        <v>3</v>
      </c>
      <c r="C236" s="1" t="s">
        <v>14</v>
      </c>
      <c r="D236" s="5" t="s">
        <v>78</v>
      </c>
      <c r="E236" s="6">
        <v>76</v>
      </c>
      <c r="F236" s="6">
        <v>4576.8999999999996</v>
      </c>
      <c r="G236" s="6">
        <v>5126.1279999999997</v>
      </c>
      <c r="H236" s="3">
        <v>915.38</v>
      </c>
      <c r="I236" s="4" t="s">
        <v>30</v>
      </c>
    </row>
    <row r="237" spans="1:9" ht="18" customHeight="1" x14ac:dyDescent="0.25">
      <c r="A237" s="1">
        <v>2021</v>
      </c>
      <c r="B237" s="1" t="s">
        <v>3</v>
      </c>
      <c r="C237" s="1" t="s">
        <v>14</v>
      </c>
      <c r="D237" s="5" t="s">
        <v>71</v>
      </c>
      <c r="E237" s="6">
        <v>46</v>
      </c>
      <c r="F237" s="6">
        <v>200</v>
      </c>
      <c r="G237" s="6">
        <v>224</v>
      </c>
      <c r="H237" s="3">
        <v>40</v>
      </c>
      <c r="I237" s="4" t="s">
        <v>30</v>
      </c>
    </row>
    <row r="238" spans="1:9" ht="18" customHeight="1" x14ac:dyDescent="0.25">
      <c r="A238" s="1">
        <v>2021</v>
      </c>
      <c r="B238" s="1" t="s">
        <v>3</v>
      </c>
      <c r="C238" s="1" t="s">
        <v>14</v>
      </c>
      <c r="D238" s="5" t="s">
        <v>72</v>
      </c>
      <c r="E238" s="6">
        <v>34</v>
      </c>
      <c r="F238" s="6">
        <v>4576.8</v>
      </c>
      <c r="G238" s="6">
        <v>5126.0160000000005</v>
      </c>
      <c r="H238" s="3">
        <v>915.36000000000013</v>
      </c>
      <c r="I238" s="4" t="s">
        <v>30</v>
      </c>
    </row>
    <row r="239" spans="1:9" ht="18" customHeight="1" x14ac:dyDescent="0.25">
      <c r="A239" s="1">
        <v>2021</v>
      </c>
      <c r="B239" s="1" t="s">
        <v>3</v>
      </c>
      <c r="C239" s="1" t="s">
        <v>74</v>
      </c>
      <c r="D239" s="2" t="s">
        <v>76</v>
      </c>
      <c r="E239" s="3">
        <v>7</v>
      </c>
      <c r="F239" s="3">
        <v>200</v>
      </c>
      <c r="G239" s="3">
        <v>224</v>
      </c>
      <c r="H239" s="3">
        <v>40</v>
      </c>
      <c r="I239" s="4" t="s">
        <v>30</v>
      </c>
    </row>
    <row r="240" spans="1:9" ht="18" customHeight="1" x14ac:dyDescent="0.25">
      <c r="A240" s="1">
        <v>2021</v>
      </c>
      <c r="B240" s="1" t="s">
        <v>3</v>
      </c>
      <c r="C240" s="1" t="s">
        <v>14</v>
      </c>
      <c r="D240" s="5" t="s">
        <v>22</v>
      </c>
      <c r="E240" s="6">
        <v>3</v>
      </c>
      <c r="F240" s="6">
        <v>4577.3</v>
      </c>
      <c r="G240" s="6">
        <v>5126.576</v>
      </c>
      <c r="H240" s="3">
        <v>915.46</v>
      </c>
      <c r="I240" s="4" t="s">
        <v>30</v>
      </c>
    </row>
    <row r="241" spans="1:9" ht="18" customHeight="1" x14ac:dyDescent="0.25">
      <c r="A241" s="1">
        <v>2021</v>
      </c>
      <c r="B241" s="1" t="s">
        <v>3</v>
      </c>
      <c r="C241" s="1" t="s">
        <v>26</v>
      </c>
      <c r="D241" s="5" t="s">
        <v>26</v>
      </c>
      <c r="E241" s="6">
        <v>2</v>
      </c>
      <c r="F241" s="6">
        <v>7920</v>
      </c>
      <c r="G241" s="6">
        <v>10296</v>
      </c>
      <c r="H241" s="3">
        <v>1584</v>
      </c>
      <c r="I241" s="4" t="s">
        <v>30</v>
      </c>
    </row>
    <row r="242" spans="1:9" ht="18" customHeight="1" x14ac:dyDescent="0.25">
      <c r="A242" s="1">
        <v>2021</v>
      </c>
      <c r="B242" s="1" t="s">
        <v>4</v>
      </c>
      <c r="C242" s="1" t="s">
        <v>13</v>
      </c>
      <c r="D242" s="2" t="s">
        <v>77</v>
      </c>
      <c r="E242" s="3">
        <v>3566</v>
      </c>
      <c r="F242" s="3">
        <v>5492.76</v>
      </c>
      <c r="G242" s="3">
        <v>7140.5879999999997</v>
      </c>
      <c r="H242" s="3">
        <v>1098.5520000000001</v>
      </c>
      <c r="I242" s="4" t="s">
        <v>30</v>
      </c>
    </row>
    <row r="243" spans="1:9" ht="18" customHeight="1" x14ac:dyDescent="0.25">
      <c r="A243" s="1">
        <v>2021</v>
      </c>
      <c r="B243" s="1" t="s">
        <v>4</v>
      </c>
      <c r="C243" s="1" t="s">
        <v>13</v>
      </c>
      <c r="D243" s="2" t="s">
        <v>28</v>
      </c>
      <c r="E243" s="3">
        <v>1000</v>
      </c>
      <c r="F243" s="3">
        <v>9600</v>
      </c>
      <c r="G243" s="3">
        <v>12480</v>
      </c>
      <c r="H243" s="3">
        <v>1920</v>
      </c>
      <c r="I243" s="4" t="s">
        <v>30</v>
      </c>
    </row>
    <row r="244" spans="1:9" ht="18" customHeight="1" x14ac:dyDescent="0.25">
      <c r="A244" s="1">
        <v>2021</v>
      </c>
      <c r="B244" s="1" t="s">
        <v>4</v>
      </c>
      <c r="C244" s="1" t="s">
        <v>74</v>
      </c>
      <c r="D244" s="2" t="s">
        <v>75</v>
      </c>
      <c r="E244" s="3">
        <v>1245</v>
      </c>
      <c r="F244" s="3">
        <v>5492.6399999999994</v>
      </c>
      <c r="G244" s="3">
        <v>7140.4319999999989</v>
      </c>
      <c r="H244" s="3">
        <v>1098.528</v>
      </c>
      <c r="I244" s="4" t="s">
        <v>30</v>
      </c>
    </row>
    <row r="245" spans="1:9" ht="18" customHeight="1" x14ac:dyDescent="0.25">
      <c r="A245" s="1">
        <v>2021</v>
      </c>
      <c r="B245" s="1" t="s">
        <v>4</v>
      </c>
      <c r="C245" s="1" t="s">
        <v>29</v>
      </c>
      <c r="D245" s="5" t="s">
        <v>73</v>
      </c>
      <c r="E245" s="6">
        <v>644</v>
      </c>
      <c r="F245" s="6">
        <v>6892.2</v>
      </c>
      <c r="G245" s="6">
        <v>8959.86</v>
      </c>
      <c r="H245" s="3">
        <v>1378.44</v>
      </c>
      <c r="I245" s="4" t="s">
        <v>30</v>
      </c>
    </row>
    <row r="246" spans="1:9" ht="18" customHeight="1" x14ac:dyDescent="0.25">
      <c r="A246" s="1">
        <v>2021</v>
      </c>
      <c r="B246" s="1" t="s">
        <v>4</v>
      </c>
      <c r="C246" s="1" t="s">
        <v>12</v>
      </c>
      <c r="D246" s="5" t="s">
        <v>24</v>
      </c>
      <c r="E246" s="6">
        <v>643</v>
      </c>
      <c r="F246" s="6">
        <v>8400</v>
      </c>
      <c r="G246" s="6">
        <v>10920</v>
      </c>
      <c r="H246" s="3">
        <v>1680</v>
      </c>
      <c r="I246" s="4" t="s">
        <v>30</v>
      </c>
    </row>
    <row r="247" spans="1:9" ht="18" customHeight="1" x14ac:dyDescent="0.25">
      <c r="A247" s="1">
        <v>2021</v>
      </c>
      <c r="B247" s="1" t="s">
        <v>4</v>
      </c>
      <c r="C247" s="1" t="s">
        <v>29</v>
      </c>
      <c r="D247" s="5" t="s">
        <v>25</v>
      </c>
      <c r="E247" s="6">
        <v>455</v>
      </c>
      <c r="F247" s="6">
        <v>5494.3200000000006</v>
      </c>
      <c r="G247" s="6">
        <v>7142.6160000000009</v>
      </c>
      <c r="H247" s="3">
        <v>1098.8640000000003</v>
      </c>
      <c r="I247" s="4" t="s">
        <v>30</v>
      </c>
    </row>
    <row r="248" spans="1:9" ht="18" customHeight="1" x14ac:dyDescent="0.25">
      <c r="A248" s="1">
        <v>2021</v>
      </c>
      <c r="B248" s="1" t="s">
        <v>4</v>
      </c>
      <c r="C248" s="1" t="s">
        <v>12</v>
      </c>
      <c r="D248" s="5" t="s">
        <v>23</v>
      </c>
      <c r="E248" s="7">
        <v>345</v>
      </c>
      <c r="F248" s="7">
        <v>8400</v>
      </c>
      <c r="G248" s="7">
        <v>10920</v>
      </c>
      <c r="H248" s="3">
        <v>1680</v>
      </c>
      <c r="I248" s="4" t="s">
        <v>30</v>
      </c>
    </row>
    <row r="249" spans="1:9" ht="18" customHeight="1" x14ac:dyDescent="0.25">
      <c r="A249" s="1">
        <v>2021</v>
      </c>
      <c r="B249" s="1" t="s">
        <v>4</v>
      </c>
      <c r="C249" s="1" t="s">
        <v>74</v>
      </c>
      <c r="D249" s="2" t="s">
        <v>27</v>
      </c>
      <c r="E249" s="3">
        <v>122</v>
      </c>
      <c r="F249" s="3">
        <v>120</v>
      </c>
      <c r="G249" s="3">
        <v>156</v>
      </c>
      <c r="H249" s="3">
        <v>24</v>
      </c>
      <c r="I249" s="4" t="s">
        <v>30</v>
      </c>
    </row>
    <row r="250" spans="1:9" ht="18" customHeight="1" x14ac:dyDescent="0.25">
      <c r="A250" s="1">
        <v>2021</v>
      </c>
      <c r="B250" s="1" t="s">
        <v>4</v>
      </c>
      <c r="C250" s="1" t="s">
        <v>14</v>
      </c>
      <c r="D250" s="5" t="s">
        <v>70</v>
      </c>
      <c r="E250" s="6">
        <v>78</v>
      </c>
      <c r="F250" s="6">
        <v>4577.2</v>
      </c>
      <c r="G250" s="6">
        <v>5126.4639999999999</v>
      </c>
      <c r="H250" s="3">
        <v>915.44</v>
      </c>
      <c r="I250" s="4" t="s">
        <v>30</v>
      </c>
    </row>
    <row r="251" spans="1:9" ht="18" customHeight="1" x14ac:dyDescent="0.25">
      <c r="A251" s="1">
        <v>2021</v>
      </c>
      <c r="B251" s="1" t="s">
        <v>4</v>
      </c>
      <c r="C251" s="1" t="s">
        <v>14</v>
      </c>
      <c r="D251" s="5" t="s">
        <v>78</v>
      </c>
      <c r="E251" s="6">
        <v>76</v>
      </c>
      <c r="F251" s="6">
        <v>4576.8999999999996</v>
      </c>
      <c r="G251" s="6">
        <v>5126.1279999999997</v>
      </c>
      <c r="H251" s="3">
        <v>915.38</v>
      </c>
      <c r="I251" s="4" t="s">
        <v>30</v>
      </c>
    </row>
    <row r="252" spans="1:9" ht="18" customHeight="1" x14ac:dyDescent="0.25">
      <c r="A252" s="1">
        <v>2021</v>
      </c>
      <c r="B252" s="1" t="s">
        <v>4</v>
      </c>
      <c r="C252" s="1" t="s">
        <v>14</v>
      </c>
      <c r="D252" s="5" t="s">
        <v>71</v>
      </c>
      <c r="E252" s="6">
        <v>46</v>
      </c>
      <c r="F252" s="6">
        <v>200</v>
      </c>
      <c r="G252" s="6">
        <v>224</v>
      </c>
      <c r="H252" s="3">
        <v>40</v>
      </c>
      <c r="I252" s="4" t="s">
        <v>30</v>
      </c>
    </row>
    <row r="253" spans="1:9" ht="18" customHeight="1" x14ac:dyDescent="0.25">
      <c r="A253" s="1">
        <v>2021</v>
      </c>
      <c r="B253" s="1" t="s">
        <v>4</v>
      </c>
      <c r="C253" s="1" t="s">
        <v>14</v>
      </c>
      <c r="D253" s="5" t="s">
        <v>72</v>
      </c>
      <c r="E253" s="6">
        <v>34</v>
      </c>
      <c r="F253" s="6">
        <v>4576.8</v>
      </c>
      <c r="G253" s="6">
        <v>5126.0160000000005</v>
      </c>
      <c r="H253" s="3">
        <v>915.36000000000013</v>
      </c>
      <c r="I253" s="4" t="s">
        <v>30</v>
      </c>
    </row>
    <row r="254" spans="1:9" ht="18" customHeight="1" x14ac:dyDescent="0.25">
      <c r="A254" s="1">
        <v>2021</v>
      </c>
      <c r="B254" s="1" t="s">
        <v>4</v>
      </c>
      <c r="C254" s="1" t="s">
        <v>74</v>
      </c>
      <c r="D254" s="2" t="s">
        <v>76</v>
      </c>
      <c r="E254" s="3">
        <v>7</v>
      </c>
      <c r="F254" s="3">
        <v>200</v>
      </c>
      <c r="G254" s="3">
        <v>224</v>
      </c>
      <c r="H254" s="3">
        <v>40</v>
      </c>
      <c r="I254" s="4" t="s">
        <v>30</v>
      </c>
    </row>
    <row r="255" spans="1:9" ht="18" customHeight="1" x14ac:dyDescent="0.25">
      <c r="A255" s="1">
        <v>2021</v>
      </c>
      <c r="B255" s="1" t="s">
        <v>4</v>
      </c>
      <c r="C255" s="1" t="s">
        <v>14</v>
      </c>
      <c r="D255" s="5" t="s">
        <v>22</v>
      </c>
      <c r="E255" s="6">
        <v>3</v>
      </c>
      <c r="F255" s="6">
        <v>4577.3</v>
      </c>
      <c r="G255" s="6">
        <v>5126.576</v>
      </c>
      <c r="H255" s="3">
        <v>915.46</v>
      </c>
      <c r="I255" s="4" t="s">
        <v>30</v>
      </c>
    </row>
    <row r="256" spans="1:9" ht="18" customHeight="1" x14ac:dyDescent="0.25">
      <c r="A256" s="1">
        <v>2021</v>
      </c>
      <c r="B256" s="1" t="s">
        <v>4</v>
      </c>
      <c r="C256" s="1" t="s">
        <v>26</v>
      </c>
      <c r="D256" s="5" t="s">
        <v>26</v>
      </c>
      <c r="E256" s="6">
        <v>2</v>
      </c>
      <c r="F256" s="6">
        <v>6600</v>
      </c>
      <c r="G256" s="6">
        <v>7392</v>
      </c>
      <c r="H256" s="3">
        <v>1320</v>
      </c>
      <c r="I256" s="4" t="s">
        <v>30</v>
      </c>
    </row>
    <row r="257" spans="1:9" ht="18" customHeight="1" x14ac:dyDescent="0.25">
      <c r="A257" s="1">
        <v>2021</v>
      </c>
      <c r="B257" s="1" t="s">
        <v>5</v>
      </c>
      <c r="C257" s="1" t="s">
        <v>13</v>
      </c>
      <c r="D257" s="2" t="s">
        <v>77</v>
      </c>
      <c r="E257" s="3">
        <v>3566</v>
      </c>
      <c r="F257" s="3">
        <v>4577.3</v>
      </c>
      <c r="G257" s="3">
        <v>5126.576</v>
      </c>
      <c r="H257" s="3">
        <v>915.46</v>
      </c>
      <c r="I257" s="4" t="s">
        <v>30</v>
      </c>
    </row>
    <row r="258" spans="1:9" ht="18" customHeight="1" x14ac:dyDescent="0.25">
      <c r="A258" s="1">
        <v>2021</v>
      </c>
      <c r="B258" s="1" t="s">
        <v>5</v>
      </c>
      <c r="C258" s="1" t="s">
        <v>13</v>
      </c>
      <c r="D258" s="2" t="s">
        <v>28</v>
      </c>
      <c r="E258" s="3">
        <v>2498</v>
      </c>
      <c r="F258" s="3">
        <v>8000</v>
      </c>
      <c r="G258" s="3">
        <v>8960</v>
      </c>
      <c r="H258" s="3">
        <v>1600</v>
      </c>
      <c r="I258" s="4" t="s">
        <v>30</v>
      </c>
    </row>
    <row r="259" spans="1:9" ht="18" customHeight="1" x14ac:dyDescent="0.25">
      <c r="A259" s="1">
        <v>2021</v>
      </c>
      <c r="B259" s="1" t="s">
        <v>5</v>
      </c>
      <c r="C259" s="1" t="s">
        <v>74</v>
      </c>
      <c r="D259" s="2" t="s">
        <v>75</v>
      </c>
      <c r="E259" s="3">
        <v>1245</v>
      </c>
      <c r="F259" s="3">
        <v>4577.2</v>
      </c>
      <c r="G259" s="3">
        <v>5126.4639999999999</v>
      </c>
      <c r="H259" s="3">
        <v>915.44</v>
      </c>
      <c r="I259" s="4" t="s">
        <v>30</v>
      </c>
    </row>
    <row r="260" spans="1:9" ht="18" customHeight="1" x14ac:dyDescent="0.25">
      <c r="A260" s="1">
        <v>2021</v>
      </c>
      <c r="B260" s="1" t="s">
        <v>5</v>
      </c>
      <c r="C260" s="1" t="s">
        <v>29</v>
      </c>
      <c r="D260" s="5" t="s">
        <v>73</v>
      </c>
      <c r="E260" s="6">
        <v>644</v>
      </c>
      <c r="F260" s="6">
        <v>5500</v>
      </c>
      <c r="G260" s="6">
        <v>6432.72</v>
      </c>
      <c r="H260" s="3">
        <v>1148.7</v>
      </c>
      <c r="I260" s="4" t="s">
        <v>30</v>
      </c>
    </row>
    <row r="261" spans="1:9" ht="18" customHeight="1" x14ac:dyDescent="0.25">
      <c r="A261" s="1">
        <v>2021</v>
      </c>
      <c r="B261" s="1" t="s">
        <v>5</v>
      </c>
      <c r="C261" s="1" t="s">
        <v>12</v>
      </c>
      <c r="D261" s="5" t="s">
        <v>24</v>
      </c>
      <c r="E261" s="6">
        <v>643</v>
      </c>
      <c r="F261" s="6">
        <v>7000</v>
      </c>
      <c r="G261" s="6">
        <v>7840</v>
      </c>
      <c r="H261" s="3">
        <v>1400</v>
      </c>
      <c r="I261" s="4" t="s">
        <v>30</v>
      </c>
    </row>
    <row r="262" spans="1:9" ht="18" customHeight="1" x14ac:dyDescent="0.25">
      <c r="A262" s="1">
        <v>2021</v>
      </c>
      <c r="B262" s="1" t="s">
        <v>5</v>
      </c>
      <c r="C262" s="1" t="s">
        <v>29</v>
      </c>
      <c r="D262" s="5" t="s">
        <v>25</v>
      </c>
      <c r="E262" s="6">
        <v>455</v>
      </c>
      <c r="F262" s="6">
        <v>4578.6000000000004</v>
      </c>
      <c r="G262" s="6">
        <v>5128.0320000000002</v>
      </c>
      <c r="H262" s="3">
        <v>915.72000000000014</v>
      </c>
      <c r="I262" s="4" t="s">
        <v>30</v>
      </c>
    </row>
    <row r="263" spans="1:9" ht="18" customHeight="1" x14ac:dyDescent="0.25">
      <c r="A263" s="1">
        <v>2021</v>
      </c>
      <c r="B263" s="1" t="s">
        <v>5</v>
      </c>
      <c r="C263" s="1" t="s">
        <v>12</v>
      </c>
      <c r="D263" s="5" t="s">
        <v>23</v>
      </c>
      <c r="E263" s="7">
        <v>345</v>
      </c>
      <c r="F263" s="7">
        <v>7000</v>
      </c>
      <c r="G263" s="7">
        <v>7840</v>
      </c>
      <c r="H263" s="3">
        <v>1400</v>
      </c>
      <c r="I263" s="4" t="s">
        <v>30</v>
      </c>
    </row>
    <row r="264" spans="1:9" ht="18" customHeight="1" x14ac:dyDescent="0.25">
      <c r="A264" s="1">
        <v>2021</v>
      </c>
      <c r="B264" s="1" t="s">
        <v>5</v>
      </c>
      <c r="C264" s="1" t="s">
        <v>74</v>
      </c>
      <c r="D264" s="2" t="s">
        <v>27</v>
      </c>
      <c r="E264" s="3">
        <v>122</v>
      </c>
      <c r="F264" s="3">
        <v>100</v>
      </c>
      <c r="G264" s="3">
        <v>112</v>
      </c>
      <c r="H264" s="3">
        <v>20</v>
      </c>
      <c r="I264" s="4" t="s">
        <v>30</v>
      </c>
    </row>
    <row r="265" spans="1:9" ht="18" customHeight="1" x14ac:dyDescent="0.25">
      <c r="A265" s="1">
        <v>2021</v>
      </c>
      <c r="B265" s="1" t="s">
        <v>5</v>
      </c>
      <c r="C265" s="1" t="s">
        <v>14</v>
      </c>
      <c r="D265" s="5" t="s">
        <v>70</v>
      </c>
      <c r="E265" s="6">
        <v>78</v>
      </c>
      <c r="F265" s="6">
        <v>5000</v>
      </c>
      <c r="G265" s="6">
        <v>5126.4639999999999</v>
      </c>
      <c r="H265" s="3">
        <v>915.44</v>
      </c>
      <c r="I265" s="4" t="s">
        <v>30</v>
      </c>
    </row>
    <row r="266" spans="1:9" ht="18" customHeight="1" x14ac:dyDescent="0.25">
      <c r="A266" s="1">
        <v>2021</v>
      </c>
      <c r="B266" s="1" t="s">
        <v>5</v>
      </c>
      <c r="C266" s="1" t="s">
        <v>14</v>
      </c>
      <c r="D266" s="5" t="s">
        <v>78</v>
      </c>
      <c r="E266" s="6">
        <v>6000</v>
      </c>
      <c r="F266" s="6">
        <v>4576.8999999999996</v>
      </c>
      <c r="G266" s="6">
        <v>5126.1279999999997</v>
      </c>
      <c r="H266" s="3">
        <v>915.38</v>
      </c>
      <c r="I266" s="4" t="s">
        <v>30</v>
      </c>
    </row>
    <row r="267" spans="1:9" ht="18" customHeight="1" x14ac:dyDescent="0.25">
      <c r="A267" s="1">
        <v>2021</v>
      </c>
      <c r="B267" s="1" t="s">
        <v>5</v>
      </c>
      <c r="C267" s="1" t="s">
        <v>14</v>
      </c>
      <c r="D267" s="5" t="s">
        <v>71</v>
      </c>
      <c r="E267" s="6">
        <v>220</v>
      </c>
      <c r="F267" s="6">
        <v>200</v>
      </c>
      <c r="G267" s="6">
        <v>224</v>
      </c>
      <c r="H267" s="3">
        <v>40</v>
      </c>
      <c r="I267" s="4" t="s">
        <v>30</v>
      </c>
    </row>
    <row r="268" spans="1:9" ht="18" customHeight="1" x14ac:dyDescent="0.25">
      <c r="A268" s="1">
        <v>2021</v>
      </c>
      <c r="B268" s="1" t="s">
        <v>5</v>
      </c>
      <c r="C268" s="1" t="s">
        <v>14</v>
      </c>
      <c r="D268" s="5" t="s">
        <v>72</v>
      </c>
      <c r="E268" s="6">
        <v>5034.4800000000005</v>
      </c>
      <c r="F268" s="6">
        <v>4576.8</v>
      </c>
      <c r="G268" s="6">
        <v>5126.0160000000005</v>
      </c>
      <c r="H268" s="3">
        <v>915.36000000000013</v>
      </c>
      <c r="I268" s="4" t="s">
        <v>30</v>
      </c>
    </row>
    <row r="269" spans="1:9" ht="18" customHeight="1" x14ac:dyDescent="0.25">
      <c r="A269" s="1">
        <v>2021</v>
      </c>
      <c r="B269" s="1" t="s">
        <v>5</v>
      </c>
      <c r="C269" s="1" t="s">
        <v>74</v>
      </c>
      <c r="D269" s="2" t="s">
        <v>76</v>
      </c>
      <c r="E269" s="3">
        <v>220</v>
      </c>
      <c r="F269" s="3">
        <v>200</v>
      </c>
      <c r="G269" s="3">
        <v>224</v>
      </c>
      <c r="H269" s="3">
        <v>40</v>
      </c>
      <c r="I269" s="4" t="s">
        <v>30</v>
      </c>
    </row>
    <row r="270" spans="1:9" ht="18" customHeight="1" x14ac:dyDescent="0.25">
      <c r="A270" s="1">
        <v>2021</v>
      </c>
      <c r="B270" s="1" t="s">
        <v>5</v>
      </c>
      <c r="C270" s="1" t="s">
        <v>26</v>
      </c>
      <c r="D270" s="5" t="s">
        <v>26</v>
      </c>
      <c r="E270" s="6">
        <v>7260</v>
      </c>
      <c r="F270" s="6">
        <v>6600</v>
      </c>
      <c r="G270" s="6">
        <v>7392</v>
      </c>
      <c r="H270" s="3">
        <v>1320</v>
      </c>
      <c r="I270" s="4" t="s">
        <v>30</v>
      </c>
    </row>
    <row r="271" spans="1:9" ht="18" customHeight="1" x14ac:dyDescent="0.25">
      <c r="A271" s="1">
        <v>2021</v>
      </c>
      <c r="B271" s="1" t="s">
        <v>5</v>
      </c>
      <c r="C271" s="1" t="s">
        <v>14</v>
      </c>
      <c r="D271" s="5" t="s">
        <v>22</v>
      </c>
      <c r="E271" s="6">
        <v>5035.0300000000007</v>
      </c>
      <c r="F271" s="6">
        <v>4577.3</v>
      </c>
      <c r="G271" s="6">
        <v>5126.576</v>
      </c>
      <c r="H271" s="3">
        <v>915.46</v>
      </c>
      <c r="I271" s="4" t="s">
        <v>30</v>
      </c>
    </row>
    <row r="272" spans="1:9" ht="18" customHeight="1" x14ac:dyDescent="0.25">
      <c r="A272" s="1">
        <v>2021</v>
      </c>
      <c r="B272" s="1" t="s">
        <v>6</v>
      </c>
      <c r="C272" s="1" t="s">
        <v>13</v>
      </c>
      <c r="D272" s="2" t="s">
        <v>77</v>
      </c>
      <c r="E272" s="3">
        <v>5035.0300000000007</v>
      </c>
      <c r="F272" s="3">
        <v>4577.3</v>
      </c>
      <c r="G272" s="3">
        <v>5126.576</v>
      </c>
      <c r="H272" s="3">
        <v>915.46</v>
      </c>
      <c r="I272" s="4" t="s">
        <v>30</v>
      </c>
    </row>
    <row r="273" spans="1:9" ht="18" customHeight="1" x14ac:dyDescent="0.25">
      <c r="A273" s="1">
        <v>2021</v>
      </c>
      <c r="B273" s="1" t="s">
        <v>6</v>
      </c>
      <c r="C273" s="1" t="s">
        <v>13</v>
      </c>
      <c r="D273" s="2" t="s">
        <v>28</v>
      </c>
      <c r="E273" s="3">
        <v>8800</v>
      </c>
      <c r="F273" s="3">
        <v>8000</v>
      </c>
      <c r="G273" s="3">
        <v>8960</v>
      </c>
      <c r="H273" s="3">
        <v>1600</v>
      </c>
      <c r="I273" s="4" t="s">
        <v>30</v>
      </c>
    </row>
    <row r="274" spans="1:9" ht="18" customHeight="1" x14ac:dyDescent="0.25">
      <c r="A274" s="1">
        <v>2021</v>
      </c>
      <c r="B274" s="1" t="s">
        <v>6</v>
      </c>
      <c r="C274" s="1" t="s">
        <v>74</v>
      </c>
      <c r="D274" s="2" t="s">
        <v>75</v>
      </c>
      <c r="E274" s="3">
        <v>5034.92</v>
      </c>
      <c r="F274" s="3">
        <v>4577.2</v>
      </c>
      <c r="G274" s="3">
        <v>5126.4639999999999</v>
      </c>
      <c r="H274" s="3">
        <v>915.44</v>
      </c>
      <c r="I274" s="4" t="s">
        <v>30</v>
      </c>
    </row>
    <row r="275" spans="1:9" ht="18" customHeight="1" x14ac:dyDescent="0.25">
      <c r="A275" s="1">
        <v>2021</v>
      </c>
      <c r="B275" s="1" t="s">
        <v>6</v>
      </c>
      <c r="C275" s="1" t="s">
        <v>29</v>
      </c>
      <c r="D275" s="5" t="s">
        <v>73</v>
      </c>
      <c r="E275" s="6">
        <v>644</v>
      </c>
      <c r="F275" s="6">
        <v>5743.5</v>
      </c>
      <c r="G275" s="6">
        <v>6432.72</v>
      </c>
      <c r="H275" s="3">
        <v>1148.7</v>
      </c>
      <c r="I275" s="4" t="s">
        <v>30</v>
      </c>
    </row>
    <row r="276" spans="1:9" ht="18" customHeight="1" x14ac:dyDescent="0.25">
      <c r="A276" s="1">
        <v>2021</v>
      </c>
      <c r="B276" s="1" t="s">
        <v>6</v>
      </c>
      <c r="C276" s="1" t="s">
        <v>12</v>
      </c>
      <c r="D276" s="5" t="s">
        <v>24</v>
      </c>
      <c r="E276" s="6">
        <v>643</v>
      </c>
      <c r="F276" s="6">
        <v>7000</v>
      </c>
      <c r="G276" s="6">
        <v>7840</v>
      </c>
      <c r="H276" s="3">
        <v>1400</v>
      </c>
      <c r="I276" s="4" t="s">
        <v>30</v>
      </c>
    </row>
    <row r="277" spans="1:9" ht="18" customHeight="1" x14ac:dyDescent="0.25">
      <c r="A277" s="1">
        <v>2021</v>
      </c>
      <c r="B277" s="1" t="s">
        <v>6</v>
      </c>
      <c r="C277" s="1" t="s">
        <v>29</v>
      </c>
      <c r="D277" s="5" t="s">
        <v>25</v>
      </c>
      <c r="E277" s="6">
        <v>455</v>
      </c>
      <c r="F277" s="6">
        <v>4578.6000000000004</v>
      </c>
      <c r="G277" s="6">
        <v>5128.0320000000002</v>
      </c>
      <c r="H277" s="3">
        <v>915.72000000000014</v>
      </c>
      <c r="I277" s="4" t="s">
        <v>30</v>
      </c>
    </row>
    <row r="278" spans="1:9" ht="18" customHeight="1" x14ac:dyDescent="0.25">
      <c r="A278" s="1">
        <v>2021</v>
      </c>
      <c r="B278" s="1" t="s">
        <v>6</v>
      </c>
      <c r="C278" s="1" t="s">
        <v>12</v>
      </c>
      <c r="D278" s="5" t="s">
        <v>23</v>
      </c>
      <c r="E278" s="7">
        <v>345</v>
      </c>
      <c r="F278" s="7">
        <v>7000</v>
      </c>
      <c r="G278" s="7">
        <v>7840</v>
      </c>
      <c r="H278" s="3">
        <v>1400</v>
      </c>
      <c r="I278" s="4" t="s">
        <v>30</v>
      </c>
    </row>
    <row r="279" spans="1:9" ht="18" customHeight="1" x14ac:dyDescent="0.25">
      <c r="A279" s="1">
        <v>2021</v>
      </c>
      <c r="B279" s="1" t="s">
        <v>6</v>
      </c>
      <c r="C279" s="1" t="s">
        <v>74</v>
      </c>
      <c r="D279" s="2" t="s">
        <v>27</v>
      </c>
      <c r="E279" s="3">
        <v>122</v>
      </c>
      <c r="F279" s="3">
        <v>90</v>
      </c>
      <c r="G279" s="3">
        <v>112</v>
      </c>
      <c r="H279" s="3">
        <v>20</v>
      </c>
      <c r="I279" s="4" t="s">
        <v>30</v>
      </c>
    </row>
    <row r="280" spans="1:9" ht="18" customHeight="1" x14ac:dyDescent="0.25">
      <c r="A280" s="1">
        <v>2021</v>
      </c>
      <c r="B280" s="1" t="s">
        <v>6</v>
      </c>
      <c r="C280" s="1" t="s">
        <v>14</v>
      </c>
      <c r="D280" s="5" t="s">
        <v>70</v>
      </c>
      <c r="E280" s="6">
        <v>78</v>
      </c>
      <c r="F280" s="6">
        <v>4577.2</v>
      </c>
      <c r="G280" s="6">
        <v>5126.4639999999999</v>
      </c>
      <c r="H280" s="3">
        <v>915.44</v>
      </c>
      <c r="I280" s="4" t="s">
        <v>30</v>
      </c>
    </row>
    <row r="281" spans="1:9" ht="18" customHeight="1" x14ac:dyDescent="0.25">
      <c r="A281" s="1">
        <v>2021</v>
      </c>
      <c r="B281" s="1" t="s">
        <v>6</v>
      </c>
      <c r="C281" s="1" t="s">
        <v>14</v>
      </c>
      <c r="D281" s="5" t="s">
        <v>78</v>
      </c>
      <c r="E281" s="6">
        <v>76</v>
      </c>
      <c r="F281" s="6">
        <v>4576.8999999999996</v>
      </c>
      <c r="G281" s="6">
        <v>5126.1279999999997</v>
      </c>
      <c r="H281" s="3">
        <v>915.38</v>
      </c>
      <c r="I281" s="4" t="s">
        <v>30</v>
      </c>
    </row>
    <row r="282" spans="1:9" ht="18" customHeight="1" x14ac:dyDescent="0.25">
      <c r="A282" s="1">
        <v>2021</v>
      </c>
      <c r="B282" s="1" t="s">
        <v>6</v>
      </c>
      <c r="C282" s="1" t="s">
        <v>14</v>
      </c>
      <c r="D282" s="5" t="s">
        <v>71</v>
      </c>
      <c r="E282" s="6">
        <v>46</v>
      </c>
      <c r="F282" s="6">
        <v>200</v>
      </c>
      <c r="G282" s="6">
        <v>224</v>
      </c>
      <c r="H282" s="3">
        <v>40</v>
      </c>
      <c r="I282" s="4" t="s">
        <v>30</v>
      </c>
    </row>
    <row r="283" spans="1:9" ht="18" customHeight="1" x14ac:dyDescent="0.25">
      <c r="A283" s="1">
        <v>2021</v>
      </c>
      <c r="B283" s="1" t="s">
        <v>6</v>
      </c>
      <c r="C283" s="1" t="s">
        <v>14</v>
      </c>
      <c r="D283" s="5" t="s">
        <v>72</v>
      </c>
      <c r="E283" s="6">
        <v>34</v>
      </c>
      <c r="F283" s="6">
        <v>4576.8</v>
      </c>
      <c r="G283" s="6">
        <v>5126.0160000000005</v>
      </c>
      <c r="H283" s="3">
        <v>915.36000000000013</v>
      </c>
      <c r="I283" s="4" t="s">
        <v>30</v>
      </c>
    </row>
    <row r="284" spans="1:9" ht="18" customHeight="1" x14ac:dyDescent="0.25">
      <c r="A284" s="1">
        <v>2021</v>
      </c>
      <c r="B284" s="1" t="s">
        <v>6</v>
      </c>
      <c r="C284" s="1" t="s">
        <v>74</v>
      </c>
      <c r="D284" s="2" t="s">
        <v>76</v>
      </c>
      <c r="E284" s="3">
        <v>7</v>
      </c>
      <c r="F284" s="3">
        <v>200</v>
      </c>
      <c r="G284" s="3">
        <v>224</v>
      </c>
      <c r="H284" s="3">
        <v>40</v>
      </c>
      <c r="I284" s="4" t="s">
        <v>30</v>
      </c>
    </row>
    <row r="285" spans="1:9" ht="18" customHeight="1" x14ac:dyDescent="0.25">
      <c r="A285" s="1">
        <v>2021</v>
      </c>
      <c r="B285" s="1" t="s">
        <v>6</v>
      </c>
      <c r="C285" s="1" t="s">
        <v>14</v>
      </c>
      <c r="D285" s="5" t="s">
        <v>22</v>
      </c>
      <c r="E285" s="6">
        <v>3</v>
      </c>
      <c r="F285" s="6">
        <v>4577.3</v>
      </c>
      <c r="G285" s="6">
        <v>5126.576</v>
      </c>
      <c r="H285" s="3">
        <v>915.46</v>
      </c>
      <c r="I285" s="4" t="s">
        <v>30</v>
      </c>
    </row>
    <row r="286" spans="1:9" ht="18" customHeight="1" x14ac:dyDescent="0.25">
      <c r="A286" s="1">
        <v>2021</v>
      </c>
      <c r="B286" s="1" t="s">
        <v>6</v>
      </c>
      <c r="C286" s="1" t="s">
        <v>26</v>
      </c>
      <c r="D286" s="5" t="s">
        <v>26</v>
      </c>
      <c r="E286" s="6">
        <v>2</v>
      </c>
      <c r="F286" s="6">
        <v>6600</v>
      </c>
      <c r="G286" s="6">
        <v>7392</v>
      </c>
      <c r="H286" s="3">
        <v>1320</v>
      </c>
      <c r="I286" s="4" t="s">
        <v>30</v>
      </c>
    </row>
    <row r="287" spans="1:9" ht="18" customHeight="1" x14ac:dyDescent="0.25">
      <c r="A287" s="1">
        <v>2021</v>
      </c>
      <c r="B287" s="1" t="s">
        <v>7</v>
      </c>
      <c r="C287" s="1" t="s">
        <v>13</v>
      </c>
      <c r="D287" s="2" t="s">
        <v>77</v>
      </c>
      <c r="E287" s="3">
        <v>2000</v>
      </c>
      <c r="F287" s="3">
        <v>4577.3</v>
      </c>
      <c r="G287" s="3">
        <v>5126.576</v>
      </c>
      <c r="H287" s="3">
        <v>915.46</v>
      </c>
      <c r="I287" s="4" t="s">
        <v>30</v>
      </c>
    </row>
    <row r="288" spans="1:9" ht="18" customHeight="1" x14ac:dyDescent="0.25">
      <c r="A288" s="1">
        <v>2021</v>
      </c>
      <c r="B288" s="1" t="s">
        <v>7</v>
      </c>
      <c r="C288" s="1" t="s">
        <v>13</v>
      </c>
      <c r="D288" s="2" t="s">
        <v>28</v>
      </c>
      <c r="E288" s="3">
        <v>2000</v>
      </c>
      <c r="F288" s="3">
        <v>8000</v>
      </c>
      <c r="G288" s="3">
        <v>8960</v>
      </c>
      <c r="H288" s="3">
        <v>1600</v>
      </c>
      <c r="I288" s="4" t="s">
        <v>30</v>
      </c>
    </row>
    <row r="289" spans="1:9" ht="18" customHeight="1" x14ac:dyDescent="0.25">
      <c r="A289" s="1">
        <v>2021</v>
      </c>
      <c r="B289" s="1" t="s">
        <v>7</v>
      </c>
      <c r="C289" s="1" t="s">
        <v>74</v>
      </c>
      <c r="D289" s="2" t="s">
        <v>75</v>
      </c>
      <c r="E289" s="3">
        <v>1245</v>
      </c>
      <c r="F289" s="3">
        <v>4577.2</v>
      </c>
      <c r="G289" s="3">
        <v>5126.4639999999999</v>
      </c>
      <c r="H289" s="3">
        <v>915.44</v>
      </c>
      <c r="I289" s="4" t="s">
        <v>30</v>
      </c>
    </row>
    <row r="290" spans="1:9" ht="18" customHeight="1" x14ac:dyDescent="0.25">
      <c r="A290" s="1">
        <v>2021</v>
      </c>
      <c r="B290" s="1" t="s">
        <v>7</v>
      </c>
      <c r="C290" s="1" t="s">
        <v>29</v>
      </c>
      <c r="D290" s="5" t="s">
        <v>73</v>
      </c>
      <c r="E290" s="6">
        <v>644</v>
      </c>
      <c r="F290" s="6">
        <v>5743.5</v>
      </c>
      <c r="G290" s="6">
        <v>6432.72</v>
      </c>
      <c r="H290" s="3">
        <v>1148.7</v>
      </c>
      <c r="I290" s="4" t="s">
        <v>30</v>
      </c>
    </row>
    <row r="291" spans="1:9" ht="18" customHeight="1" x14ac:dyDescent="0.25">
      <c r="A291" s="1">
        <v>2021</v>
      </c>
      <c r="B291" s="1" t="s">
        <v>7</v>
      </c>
      <c r="C291" s="1" t="s">
        <v>12</v>
      </c>
      <c r="D291" s="5" t="s">
        <v>24</v>
      </c>
      <c r="E291" s="6">
        <v>643</v>
      </c>
      <c r="F291" s="6">
        <v>6700</v>
      </c>
      <c r="G291" s="6">
        <v>7840</v>
      </c>
      <c r="H291" s="3">
        <v>1400</v>
      </c>
      <c r="I291" s="4" t="s">
        <v>30</v>
      </c>
    </row>
    <row r="292" spans="1:9" ht="18" customHeight="1" x14ac:dyDescent="0.25">
      <c r="A292" s="1">
        <v>2021</v>
      </c>
      <c r="B292" s="1" t="s">
        <v>7</v>
      </c>
      <c r="C292" s="1" t="s">
        <v>29</v>
      </c>
      <c r="D292" s="5" t="s">
        <v>25</v>
      </c>
      <c r="E292" s="6">
        <v>455</v>
      </c>
      <c r="F292" s="6">
        <v>5036.46</v>
      </c>
      <c r="G292" s="6">
        <v>5128.0320000000002</v>
      </c>
      <c r="H292" s="3">
        <v>1007.292</v>
      </c>
      <c r="I292" s="4" t="s">
        <v>30</v>
      </c>
    </row>
    <row r="293" spans="1:9" ht="18" customHeight="1" x14ac:dyDescent="0.25">
      <c r="A293" s="1">
        <v>2021</v>
      </c>
      <c r="B293" s="1" t="s">
        <v>7</v>
      </c>
      <c r="C293" s="1" t="s">
        <v>12</v>
      </c>
      <c r="D293" s="5" t="s">
        <v>23</v>
      </c>
      <c r="E293" s="7">
        <v>345</v>
      </c>
      <c r="F293" s="7">
        <v>7700</v>
      </c>
      <c r="G293" s="7">
        <v>7840</v>
      </c>
      <c r="H293" s="3">
        <v>1540</v>
      </c>
      <c r="I293" s="4" t="s">
        <v>30</v>
      </c>
    </row>
    <row r="294" spans="1:9" ht="18" customHeight="1" x14ac:dyDescent="0.25">
      <c r="A294" s="1">
        <v>2021</v>
      </c>
      <c r="B294" s="1" t="s">
        <v>7</v>
      </c>
      <c r="C294" s="1" t="s">
        <v>74</v>
      </c>
      <c r="D294" s="2" t="s">
        <v>27</v>
      </c>
      <c r="E294" s="3">
        <v>122</v>
      </c>
      <c r="F294" s="3">
        <v>110</v>
      </c>
      <c r="G294" s="3">
        <v>112</v>
      </c>
      <c r="H294" s="3">
        <v>22</v>
      </c>
      <c r="I294" s="4" t="s">
        <v>30</v>
      </c>
    </row>
    <row r="295" spans="1:9" ht="18" customHeight="1" x14ac:dyDescent="0.25">
      <c r="A295" s="1">
        <v>2021</v>
      </c>
      <c r="B295" s="1" t="s">
        <v>7</v>
      </c>
      <c r="C295" s="1" t="s">
        <v>14</v>
      </c>
      <c r="D295" s="5" t="s">
        <v>70</v>
      </c>
      <c r="E295" s="6">
        <v>78</v>
      </c>
      <c r="F295" s="6">
        <v>5034.92</v>
      </c>
      <c r="G295" s="6">
        <v>5126.4639999999999</v>
      </c>
      <c r="H295" s="3">
        <v>1006.984</v>
      </c>
      <c r="I295" s="4" t="s">
        <v>30</v>
      </c>
    </row>
    <row r="296" spans="1:9" ht="18" customHeight="1" x14ac:dyDescent="0.25">
      <c r="A296" s="1">
        <v>2021</v>
      </c>
      <c r="B296" s="1" t="s">
        <v>7</v>
      </c>
      <c r="C296" s="1" t="s">
        <v>14</v>
      </c>
      <c r="D296" s="5" t="s">
        <v>78</v>
      </c>
      <c r="E296" s="6">
        <v>76</v>
      </c>
      <c r="F296" s="6">
        <v>5034.5899999999992</v>
      </c>
      <c r="G296" s="6">
        <v>5126.1279999999997</v>
      </c>
      <c r="H296" s="3">
        <v>1006.9179999999999</v>
      </c>
      <c r="I296" s="4" t="s">
        <v>30</v>
      </c>
    </row>
    <row r="297" spans="1:9" ht="18" customHeight="1" x14ac:dyDescent="0.25">
      <c r="A297" s="1">
        <v>2021</v>
      </c>
      <c r="B297" s="1" t="s">
        <v>7</v>
      </c>
      <c r="C297" s="1" t="s">
        <v>14</v>
      </c>
      <c r="D297" s="5" t="s">
        <v>71</v>
      </c>
      <c r="E297" s="6">
        <v>46</v>
      </c>
      <c r="F297" s="6">
        <v>230</v>
      </c>
      <c r="G297" s="6">
        <v>224</v>
      </c>
      <c r="H297" s="3">
        <v>46</v>
      </c>
      <c r="I297" s="4" t="s">
        <v>30</v>
      </c>
    </row>
    <row r="298" spans="1:9" ht="18" customHeight="1" x14ac:dyDescent="0.25">
      <c r="A298" s="1">
        <v>2021</v>
      </c>
      <c r="B298" s="1" t="s">
        <v>7</v>
      </c>
      <c r="C298" s="1" t="s">
        <v>14</v>
      </c>
      <c r="D298" s="5" t="s">
        <v>72</v>
      </c>
      <c r="E298" s="6">
        <v>34</v>
      </c>
      <c r="F298" s="6">
        <v>5263.32</v>
      </c>
      <c r="G298" s="6">
        <v>5126.0160000000005</v>
      </c>
      <c r="H298" s="3">
        <v>1052.664</v>
      </c>
      <c r="I298" s="4" t="s">
        <v>30</v>
      </c>
    </row>
    <row r="299" spans="1:9" ht="18" customHeight="1" x14ac:dyDescent="0.25">
      <c r="A299" s="1">
        <v>2021</v>
      </c>
      <c r="B299" s="1" t="s">
        <v>7</v>
      </c>
      <c r="C299" s="1" t="s">
        <v>74</v>
      </c>
      <c r="D299" s="2" t="s">
        <v>76</v>
      </c>
      <c r="E299" s="3">
        <v>7</v>
      </c>
      <c r="F299" s="3">
        <v>230</v>
      </c>
      <c r="G299" s="3">
        <v>224</v>
      </c>
      <c r="H299" s="3">
        <v>46</v>
      </c>
      <c r="I299" s="4" t="s">
        <v>32</v>
      </c>
    </row>
    <row r="300" spans="1:9" ht="18" customHeight="1" x14ac:dyDescent="0.25">
      <c r="A300" s="1">
        <v>2021</v>
      </c>
      <c r="B300" s="1" t="s">
        <v>7</v>
      </c>
      <c r="C300" s="1" t="s">
        <v>14</v>
      </c>
      <c r="D300" s="5" t="s">
        <v>22</v>
      </c>
      <c r="E300" s="6">
        <v>3</v>
      </c>
      <c r="F300" s="6">
        <v>5263.8950000000004</v>
      </c>
      <c r="G300" s="6">
        <v>5126.576</v>
      </c>
      <c r="H300" s="3">
        <v>1052.7790000000002</v>
      </c>
      <c r="I300" s="4" t="s">
        <v>32</v>
      </c>
    </row>
    <row r="301" spans="1:9" ht="18" customHeight="1" x14ac:dyDescent="0.25">
      <c r="A301" s="1">
        <v>2021</v>
      </c>
      <c r="B301" s="1" t="s">
        <v>7</v>
      </c>
      <c r="C301" s="1" t="s">
        <v>26</v>
      </c>
      <c r="D301" s="5" t="s">
        <v>26</v>
      </c>
      <c r="E301" s="6">
        <v>2</v>
      </c>
      <c r="F301" s="6">
        <v>7590</v>
      </c>
      <c r="G301" s="6">
        <v>7392</v>
      </c>
      <c r="H301" s="3">
        <v>1518</v>
      </c>
      <c r="I301" s="4" t="s">
        <v>32</v>
      </c>
    </row>
    <row r="302" spans="1:9" ht="18" customHeight="1" x14ac:dyDescent="0.25">
      <c r="A302" s="1">
        <v>2021</v>
      </c>
      <c r="B302" s="1" t="s">
        <v>8</v>
      </c>
      <c r="C302" s="1" t="s">
        <v>13</v>
      </c>
      <c r="D302" s="2" t="s">
        <v>77</v>
      </c>
      <c r="E302" s="3">
        <v>3566</v>
      </c>
      <c r="F302" s="3">
        <v>5263.8950000000004</v>
      </c>
      <c r="G302" s="3">
        <v>5126.576</v>
      </c>
      <c r="H302" s="3">
        <v>1052.7790000000002</v>
      </c>
      <c r="I302" s="4" t="s">
        <v>32</v>
      </c>
    </row>
    <row r="303" spans="1:9" ht="18" customHeight="1" x14ac:dyDescent="0.25">
      <c r="A303" s="1">
        <v>2021</v>
      </c>
      <c r="B303" s="1" t="s">
        <v>8</v>
      </c>
      <c r="C303" s="1" t="s">
        <v>13</v>
      </c>
      <c r="D303" s="2" t="s">
        <v>28</v>
      </c>
      <c r="E303" s="3">
        <v>2498</v>
      </c>
      <c r="F303" s="3">
        <v>8800</v>
      </c>
      <c r="G303" s="3">
        <v>8960</v>
      </c>
      <c r="H303" s="3">
        <v>1760</v>
      </c>
      <c r="I303" s="4" t="s">
        <v>32</v>
      </c>
    </row>
    <row r="304" spans="1:9" ht="18" customHeight="1" x14ac:dyDescent="0.25">
      <c r="A304" s="1">
        <v>2021</v>
      </c>
      <c r="B304" s="1" t="s">
        <v>8</v>
      </c>
      <c r="C304" s="1" t="s">
        <v>74</v>
      </c>
      <c r="D304" s="2" t="s">
        <v>75</v>
      </c>
      <c r="E304" s="3">
        <v>1245</v>
      </c>
      <c r="F304" s="3">
        <v>5034.92</v>
      </c>
      <c r="G304" s="3">
        <v>5126.4639999999999</v>
      </c>
      <c r="H304" s="3">
        <v>1006.984</v>
      </c>
      <c r="I304" s="4" t="s">
        <v>32</v>
      </c>
    </row>
    <row r="305" spans="1:9" ht="18" customHeight="1" x14ac:dyDescent="0.25">
      <c r="A305" s="1">
        <v>2021</v>
      </c>
      <c r="B305" s="1" t="s">
        <v>8</v>
      </c>
      <c r="C305" s="1" t="s">
        <v>29</v>
      </c>
      <c r="D305" s="5" t="s">
        <v>73</v>
      </c>
      <c r="E305" s="6">
        <v>644</v>
      </c>
      <c r="F305" s="6">
        <v>6317.85</v>
      </c>
      <c r="G305" s="6">
        <v>6432.72</v>
      </c>
      <c r="H305" s="3">
        <v>1263.5700000000002</v>
      </c>
      <c r="I305" s="4" t="s">
        <v>32</v>
      </c>
    </row>
    <row r="306" spans="1:9" ht="18" customHeight="1" x14ac:dyDescent="0.25">
      <c r="A306" s="1">
        <v>2021</v>
      </c>
      <c r="B306" s="1" t="s">
        <v>8</v>
      </c>
      <c r="C306" s="1" t="s">
        <v>12</v>
      </c>
      <c r="D306" s="5" t="s">
        <v>24</v>
      </c>
      <c r="E306" s="6">
        <v>643</v>
      </c>
      <c r="F306" s="6">
        <v>7700</v>
      </c>
      <c r="G306" s="6">
        <v>7840</v>
      </c>
      <c r="H306" s="3">
        <v>1540</v>
      </c>
      <c r="I306" s="4" t="s">
        <v>32</v>
      </c>
    </row>
    <row r="307" spans="1:9" ht="18" customHeight="1" x14ac:dyDescent="0.25">
      <c r="A307" s="1">
        <v>2021</v>
      </c>
      <c r="B307" s="1" t="s">
        <v>8</v>
      </c>
      <c r="C307" s="1" t="s">
        <v>29</v>
      </c>
      <c r="D307" s="5" t="s">
        <v>25</v>
      </c>
      <c r="E307" s="6">
        <v>455</v>
      </c>
      <c r="F307" s="6">
        <v>5036.46</v>
      </c>
      <c r="G307" s="6">
        <v>5128.0320000000002</v>
      </c>
      <c r="H307" s="3">
        <v>1007.292</v>
      </c>
      <c r="I307" s="4" t="s">
        <v>32</v>
      </c>
    </row>
    <row r="308" spans="1:9" ht="18" customHeight="1" x14ac:dyDescent="0.25">
      <c r="A308" s="1">
        <v>2021</v>
      </c>
      <c r="B308" s="1" t="s">
        <v>8</v>
      </c>
      <c r="C308" s="1" t="s">
        <v>12</v>
      </c>
      <c r="D308" s="5" t="s">
        <v>23</v>
      </c>
      <c r="E308" s="7">
        <v>345</v>
      </c>
      <c r="F308" s="7">
        <v>7700</v>
      </c>
      <c r="G308" s="7">
        <v>7840</v>
      </c>
      <c r="H308" s="3">
        <v>1540</v>
      </c>
      <c r="I308" s="4" t="s">
        <v>32</v>
      </c>
    </row>
    <row r="309" spans="1:9" ht="18" customHeight="1" x14ac:dyDescent="0.25">
      <c r="A309" s="1">
        <v>2021</v>
      </c>
      <c r="B309" s="1" t="s">
        <v>8</v>
      </c>
      <c r="C309" s="1" t="s">
        <v>74</v>
      </c>
      <c r="D309" s="2" t="s">
        <v>27</v>
      </c>
      <c r="E309" s="3">
        <v>122</v>
      </c>
      <c r="F309" s="3">
        <v>110</v>
      </c>
      <c r="G309" s="3">
        <v>112</v>
      </c>
      <c r="H309" s="3">
        <v>22</v>
      </c>
      <c r="I309" s="4" t="s">
        <v>32</v>
      </c>
    </row>
    <row r="310" spans="1:9" ht="18" customHeight="1" x14ac:dyDescent="0.25">
      <c r="A310" s="1">
        <v>2021</v>
      </c>
      <c r="B310" s="1" t="s">
        <v>8</v>
      </c>
      <c r="C310" s="1" t="s">
        <v>14</v>
      </c>
      <c r="D310" s="5" t="s">
        <v>70</v>
      </c>
      <c r="E310" s="6">
        <v>78</v>
      </c>
      <c r="F310" s="6">
        <v>5034.92</v>
      </c>
      <c r="G310" s="6">
        <v>5126.4639999999999</v>
      </c>
      <c r="H310" s="3">
        <v>1006.984</v>
      </c>
      <c r="I310" s="4" t="s">
        <v>32</v>
      </c>
    </row>
    <row r="311" spans="1:9" ht="18" customHeight="1" x14ac:dyDescent="0.25">
      <c r="A311" s="1">
        <v>2021</v>
      </c>
      <c r="B311" s="1" t="s">
        <v>8</v>
      </c>
      <c r="C311" s="1" t="s">
        <v>14</v>
      </c>
      <c r="D311" s="5" t="s">
        <v>78</v>
      </c>
      <c r="E311" s="6">
        <v>76</v>
      </c>
      <c r="F311" s="6">
        <v>4576.8999999999996</v>
      </c>
      <c r="G311" s="6">
        <v>5126.1279999999997</v>
      </c>
      <c r="H311" s="3">
        <v>915.38</v>
      </c>
      <c r="I311" s="4" t="s">
        <v>32</v>
      </c>
    </row>
    <row r="312" spans="1:9" ht="18" customHeight="1" x14ac:dyDescent="0.25">
      <c r="A312" s="1">
        <v>2021</v>
      </c>
      <c r="B312" s="1" t="s">
        <v>8</v>
      </c>
      <c r="C312" s="1" t="s">
        <v>14</v>
      </c>
      <c r="D312" s="5" t="s">
        <v>71</v>
      </c>
      <c r="E312" s="6">
        <v>50</v>
      </c>
      <c r="F312" s="6">
        <v>200</v>
      </c>
      <c r="G312" s="6">
        <v>224</v>
      </c>
      <c r="H312" s="3">
        <v>40</v>
      </c>
      <c r="I312" s="4" t="s">
        <v>32</v>
      </c>
    </row>
    <row r="313" spans="1:9" ht="18" customHeight="1" x14ac:dyDescent="0.25">
      <c r="A313" s="1">
        <v>2021</v>
      </c>
      <c r="B313" s="1" t="s">
        <v>8</v>
      </c>
      <c r="C313" s="1" t="s">
        <v>14</v>
      </c>
      <c r="D313" s="5" t="s">
        <v>72</v>
      </c>
      <c r="E313" s="6">
        <v>34</v>
      </c>
      <c r="F313" s="6">
        <v>4576.8</v>
      </c>
      <c r="G313" s="6">
        <v>5126.0160000000005</v>
      </c>
      <c r="H313" s="3">
        <v>915.36000000000013</v>
      </c>
      <c r="I313" s="4" t="s">
        <v>32</v>
      </c>
    </row>
    <row r="314" spans="1:9" ht="18" customHeight="1" x14ac:dyDescent="0.25">
      <c r="A314" s="1">
        <v>2021</v>
      </c>
      <c r="B314" s="1" t="s">
        <v>8</v>
      </c>
      <c r="C314" s="1" t="s">
        <v>74</v>
      </c>
      <c r="D314" s="2" t="s">
        <v>76</v>
      </c>
      <c r="E314" s="3">
        <v>7</v>
      </c>
      <c r="F314" s="3">
        <v>100</v>
      </c>
      <c r="G314" s="3">
        <v>224</v>
      </c>
      <c r="H314" s="3">
        <v>40</v>
      </c>
      <c r="I314" s="4" t="s">
        <v>32</v>
      </c>
    </row>
    <row r="315" spans="1:9" ht="18" customHeight="1" x14ac:dyDescent="0.25">
      <c r="A315" s="1">
        <v>2021</v>
      </c>
      <c r="B315" s="1" t="s">
        <v>8</v>
      </c>
      <c r="C315" s="1" t="s">
        <v>14</v>
      </c>
      <c r="D315" s="5" t="s">
        <v>22</v>
      </c>
      <c r="E315" s="6">
        <v>3</v>
      </c>
      <c r="F315" s="6">
        <v>4577.3</v>
      </c>
      <c r="G315" s="6">
        <v>5126.576</v>
      </c>
      <c r="H315" s="3">
        <v>915.46</v>
      </c>
      <c r="I315" s="4" t="s">
        <v>32</v>
      </c>
    </row>
    <row r="316" spans="1:9" ht="18" customHeight="1" x14ac:dyDescent="0.25">
      <c r="A316" s="1">
        <v>2021</v>
      </c>
      <c r="B316" s="1" t="s">
        <v>8</v>
      </c>
      <c r="C316" s="1" t="s">
        <v>26</v>
      </c>
      <c r="D316" s="5" t="s">
        <v>26</v>
      </c>
      <c r="E316" s="6">
        <v>2</v>
      </c>
      <c r="F316" s="6">
        <v>6600</v>
      </c>
      <c r="G316" s="6">
        <v>7392</v>
      </c>
      <c r="H316" s="3">
        <v>1320</v>
      </c>
      <c r="I316" s="4" t="s">
        <v>32</v>
      </c>
    </row>
    <row r="317" spans="1:9" ht="18" customHeight="1" x14ac:dyDescent="0.25">
      <c r="A317" s="1">
        <v>2021</v>
      </c>
      <c r="B317" s="1" t="s">
        <v>9</v>
      </c>
      <c r="C317" s="1" t="s">
        <v>13</v>
      </c>
      <c r="D317" s="2" t="s">
        <v>77</v>
      </c>
      <c r="E317" s="3">
        <v>3566</v>
      </c>
      <c r="F317" s="3">
        <v>4577.3</v>
      </c>
      <c r="G317" s="3">
        <v>5126.576</v>
      </c>
      <c r="H317" s="3">
        <v>915.46</v>
      </c>
      <c r="I317" s="4" t="s">
        <v>32</v>
      </c>
    </row>
    <row r="318" spans="1:9" ht="18" customHeight="1" x14ac:dyDescent="0.25">
      <c r="A318" s="1">
        <v>2021</v>
      </c>
      <c r="B318" s="1" t="s">
        <v>9</v>
      </c>
      <c r="C318" s="1" t="s">
        <v>13</v>
      </c>
      <c r="D318" s="2" t="s">
        <v>28</v>
      </c>
      <c r="E318" s="3">
        <v>2498</v>
      </c>
      <c r="F318" s="3">
        <v>7700</v>
      </c>
      <c r="G318" s="3">
        <v>8960</v>
      </c>
      <c r="H318" s="3">
        <v>1600</v>
      </c>
      <c r="I318" s="4" t="s">
        <v>32</v>
      </c>
    </row>
    <row r="319" spans="1:9" ht="18" customHeight="1" x14ac:dyDescent="0.25">
      <c r="A319" s="1">
        <v>2021</v>
      </c>
      <c r="B319" s="1" t="s">
        <v>9</v>
      </c>
      <c r="C319" s="1" t="s">
        <v>74</v>
      </c>
      <c r="D319" s="2" t="s">
        <v>75</v>
      </c>
      <c r="E319" s="3">
        <v>1245</v>
      </c>
      <c r="F319" s="3">
        <v>4577.2</v>
      </c>
      <c r="G319" s="3">
        <v>5126.4639999999999</v>
      </c>
      <c r="H319" s="3">
        <v>915.44</v>
      </c>
      <c r="I319" s="4" t="s">
        <v>32</v>
      </c>
    </row>
    <row r="320" spans="1:9" ht="18" customHeight="1" x14ac:dyDescent="0.25">
      <c r="A320" s="1">
        <v>2021</v>
      </c>
      <c r="B320" s="1" t="s">
        <v>9</v>
      </c>
      <c r="C320" s="1" t="s">
        <v>29</v>
      </c>
      <c r="D320" s="5" t="s">
        <v>73</v>
      </c>
      <c r="E320" s="6">
        <v>644</v>
      </c>
      <c r="F320" s="6">
        <v>5743.5</v>
      </c>
      <c r="G320" s="6">
        <v>6432.72</v>
      </c>
      <c r="H320" s="3">
        <v>1148.7</v>
      </c>
      <c r="I320" s="4" t="s">
        <v>32</v>
      </c>
    </row>
    <row r="321" spans="1:9" ht="18" customHeight="1" x14ac:dyDescent="0.25">
      <c r="A321" s="1">
        <v>2021</v>
      </c>
      <c r="B321" s="1" t="s">
        <v>9</v>
      </c>
      <c r="C321" s="1" t="s">
        <v>12</v>
      </c>
      <c r="D321" s="5" t="s">
        <v>24</v>
      </c>
      <c r="E321" s="6">
        <v>643</v>
      </c>
      <c r="F321" s="6">
        <v>7000</v>
      </c>
      <c r="G321" s="6">
        <v>7840</v>
      </c>
      <c r="H321" s="3">
        <v>1400</v>
      </c>
      <c r="I321" s="4" t="s">
        <v>32</v>
      </c>
    </row>
    <row r="322" spans="1:9" ht="18" customHeight="1" x14ac:dyDescent="0.25">
      <c r="A322" s="1">
        <v>2021</v>
      </c>
      <c r="B322" s="1" t="s">
        <v>9</v>
      </c>
      <c r="C322" s="1" t="s">
        <v>29</v>
      </c>
      <c r="D322" s="5" t="s">
        <v>25</v>
      </c>
      <c r="E322" s="6">
        <v>455</v>
      </c>
      <c r="F322" s="6">
        <v>4578.6000000000004</v>
      </c>
      <c r="G322" s="6">
        <v>5128.0320000000002</v>
      </c>
      <c r="H322" s="3">
        <v>915.72000000000014</v>
      </c>
      <c r="I322" s="4" t="s">
        <v>30</v>
      </c>
    </row>
    <row r="323" spans="1:9" ht="18" customHeight="1" x14ac:dyDescent="0.25">
      <c r="A323" s="1">
        <v>2021</v>
      </c>
      <c r="B323" s="1" t="s">
        <v>9</v>
      </c>
      <c r="C323" s="1" t="s">
        <v>12</v>
      </c>
      <c r="D323" s="5" t="s">
        <v>23</v>
      </c>
      <c r="E323" s="7">
        <v>345</v>
      </c>
      <c r="F323" s="7">
        <v>7600</v>
      </c>
      <c r="G323" s="7">
        <v>7840</v>
      </c>
      <c r="H323" s="3">
        <v>1400</v>
      </c>
      <c r="I323" s="4" t="s">
        <v>30</v>
      </c>
    </row>
    <row r="324" spans="1:9" ht="18" customHeight="1" x14ac:dyDescent="0.25">
      <c r="A324" s="1">
        <v>2021</v>
      </c>
      <c r="B324" s="1" t="s">
        <v>9</v>
      </c>
      <c r="C324" s="1" t="s">
        <v>74</v>
      </c>
      <c r="D324" s="2" t="s">
        <v>27</v>
      </c>
      <c r="E324" s="3">
        <v>122</v>
      </c>
      <c r="F324" s="3">
        <v>100</v>
      </c>
      <c r="G324" s="3">
        <v>112</v>
      </c>
      <c r="H324" s="3">
        <v>20</v>
      </c>
      <c r="I324" s="4" t="s">
        <v>30</v>
      </c>
    </row>
    <row r="325" spans="1:9" ht="18" customHeight="1" x14ac:dyDescent="0.25">
      <c r="A325" s="1">
        <v>2021</v>
      </c>
      <c r="B325" s="1" t="s">
        <v>9</v>
      </c>
      <c r="C325" s="1" t="s">
        <v>14</v>
      </c>
      <c r="D325" s="5" t="s">
        <v>70</v>
      </c>
      <c r="E325" s="6">
        <v>78</v>
      </c>
      <c r="F325" s="6">
        <v>4577.2</v>
      </c>
      <c r="G325" s="6">
        <v>5126.4639999999999</v>
      </c>
      <c r="H325" s="3">
        <v>915.44</v>
      </c>
      <c r="I325" s="4" t="s">
        <v>30</v>
      </c>
    </row>
    <row r="326" spans="1:9" ht="18" customHeight="1" x14ac:dyDescent="0.25">
      <c r="A326" s="1">
        <v>2021</v>
      </c>
      <c r="B326" s="1" t="s">
        <v>9</v>
      </c>
      <c r="C326" s="1" t="s">
        <v>14</v>
      </c>
      <c r="D326" s="5" t="s">
        <v>78</v>
      </c>
      <c r="E326" s="6">
        <v>76</v>
      </c>
      <c r="F326" s="6">
        <v>4400</v>
      </c>
      <c r="G326" s="6">
        <v>5126.1279999999997</v>
      </c>
      <c r="H326" s="3">
        <v>915.38</v>
      </c>
      <c r="I326" s="4" t="s">
        <v>30</v>
      </c>
    </row>
    <row r="327" spans="1:9" ht="18" customHeight="1" x14ac:dyDescent="0.25">
      <c r="A327" s="1">
        <v>2021</v>
      </c>
      <c r="B327" s="1" t="s">
        <v>9</v>
      </c>
      <c r="C327" s="1" t="s">
        <v>14</v>
      </c>
      <c r="D327" s="5" t="s">
        <v>71</v>
      </c>
      <c r="E327" s="6">
        <v>46</v>
      </c>
      <c r="F327" s="6">
        <v>200</v>
      </c>
      <c r="G327" s="6">
        <v>224</v>
      </c>
      <c r="H327" s="3">
        <v>40</v>
      </c>
      <c r="I327" s="4" t="s">
        <v>30</v>
      </c>
    </row>
    <row r="328" spans="1:9" ht="18" customHeight="1" x14ac:dyDescent="0.25">
      <c r="A328" s="1">
        <v>2021</v>
      </c>
      <c r="B328" s="1" t="s">
        <v>9</v>
      </c>
      <c r="C328" s="1" t="s">
        <v>14</v>
      </c>
      <c r="D328" s="5" t="s">
        <v>72</v>
      </c>
      <c r="E328" s="6">
        <v>34</v>
      </c>
      <c r="F328" s="6">
        <v>4576.8</v>
      </c>
      <c r="G328" s="6">
        <v>5126.0160000000005</v>
      </c>
      <c r="H328" s="3">
        <v>915.36000000000013</v>
      </c>
      <c r="I328" s="4" t="s">
        <v>30</v>
      </c>
    </row>
    <row r="329" spans="1:9" ht="18" customHeight="1" x14ac:dyDescent="0.25">
      <c r="A329" s="1">
        <v>2021</v>
      </c>
      <c r="B329" s="1" t="s">
        <v>9</v>
      </c>
      <c r="C329" s="1" t="s">
        <v>74</v>
      </c>
      <c r="D329" s="2" t="s">
        <v>76</v>
      </c>
      <c r="E329" s="3">
        <v>7</v>
      </c>
      <c r="F329" s="3">
        <v>200</v>
      </c>
      <c r="G329" s="3">
        <v>224</v>
      </c>
      <c r="H329" s="3">
        <v>40</v>
      </c>
      <c r="I329" s="4" t="s">
        <v>30</v>
      </c>
    </row>
    <row r="330" spans="1:9" ht="18" customHeight="1" x14ac:dyDescent="0.25">
      <c r="A330" s="1">
        <v>2021</v>
      </c>
      <c r="B330" s="1" t="s">
        <v>9</v>
      </c>
      <c r="C330" s="1" t="s">
        <v>14</v>
      </c>
      <c r="D330" s="5" t="s">
        <v>22</v>
      </c>
      <c r="E330" s="6">
        <v>3</v>
      </c>
      <c r="F330" s="6">
        <v>4577.3</v>
      </c>
      <c r="G330" s="6">
        <v>5126.576</v>
      </c>
      <c r="H330" s="3">
        <v>915.46</v>
      </c>
      <c r="I330" s="4" t="s">
        <v>30</v>
      </c>
    </row>
    <row r="331" spans="1:9" ht="18" customHeight="1" x14ac:dyDescent="0.25">
      <c r="A331" s="1">
        <v>2021</v>
      </c>
      <c r="B331" s="1" t="s">
        <v>9</v>
      </c>
      <c r="C331" s="1" t="s">
        <v>26</v>
      </c>
      <c r="D331" s="5" t="s">
        <v>26</v>
      </c>
      <c r="E331" s="6">
        <v>2</v>
      </c>
      <c r="F331" s="6">
        <v>6600</v>
      </c>
      <c r="G331" s="6">
        <v>7392</v>
      </c>
      <c r="H331" s="3">
        <v>1320</v>
      </c>
      <c r="I331" s="4" t="s">
        <v>30</v>
      </c>
    </row>
    <row r="332" spans="1:9" ht="18" customHeight="1" x14ac:dyDescent="0.25">
      <c r="A332" s="1">
        <v>2021</v>
      </c>
      <c r="B332" s="1" t="s">
        <v>10</v>
      </c>
      <c r="C332" s="1" t="s">
        <v>13</v>
      </c>
      <c r="D332" s="2" t="s">
        <v>77</v>
      </c>
      <c r="E332" s="3">
        <v>3566</v>
      </c>
      <c r="F332" s="3">
        <v>4577.3</v>
      </c>
      <c r="G332" s="3">
        <v>5126.576</v>
      </c>
      <c r="H332" s="3">
        <v>915.46</v>
      </c>
      <c r="I332" s="4" t="s">
        <v>30</v>
      </c>
    </row>
    <row r="333" spans="1:9" ht="18" customHeight="1" x14ac:dyDescent="0.25">
      <c r="A333" s="1">
        <v>2021</v>
      </c>
      <c r="B333" s="1" t="s">
        <v>10</v>
      </c>
      <c r="C333" s="1" t="s">
        <v>13</v>
      </c>
      <c r="D333" s="2" t="s">
        <v>28</v>
      </c>
      <c r="E333" s="3">
        <v>2498</v>
      </c>
      <c r="F333" s="3">
        <v>8000</v>
      </c>
      <c r="G333" s="3">
        <v>8960</v>
      </c>
      <c r="H333" s="3">
        <v>1600</v>
      </c>
      <c r="I333" s="4" t="s">
        <v>30</v>
      </c>
    </row>
    <row r="334" spans="1:9" ht="18" customHeight="1" x14ac:dyDescent="0.25">
      <c r="A334" s="1">
        <v>2021</v>
      </c>
      <c r="B334" s="1" t="s">
        <v>10</v>
      </c>
      <c r="C334" s="1" t="s">
        <v>74</v>
      </c>
      <c r="D334" s="2" t="s">
        <v>75</v>
      </c>
      <c r="E334" s="3">
        <v>1245</v>
      </c>
      <c r="F334" s="3">
        <v>4577.2</v>
      </c>
      <c r="G334" s="3">
        <v>5126.4639999999999</v>
      </c>
      <c r="H334" s="3">
        <v>915.44</v>
      </c>
      <c r="I334" s="4" t="s">
        <v>30</v>
      </c>
    </row>
    <row r="335" spans="1:9" ht="18" customHeight="1" x14ac:dyDescent="0.25">
      <c r="A335" s="1">
        <v>2021</v>
      </c>
      <c r="B335" s="1" t="s">
        <v>10</v>
      </c>
      <c r="C335" s="1" t="s">
        <v>29</v>
      </c>
      <c r="D335" s="5" t="s">
        <v>73</v>
      </c>
      <c r="E335" s="6">
        <v>644</v>
      </c>
      <c r="F335" s="6">
        <v>5743.5</v>
      </c>
      <c r="G335" s="6">
        <v>6432.72</v>
      </c>
      <c r="H335" s="3">
        <v>1148.7</v>
      </c>
      <c r="I335" s="4" t="s">
        <v>30</v>
      </c>
    </row>
    <row r="336" spans="1:9" ht="18" customHeight="1" x14ac:dyDescent="0.25">
      <c r="A336" s="1">
        <v>2021</v>
      </c>
      <c r="B336" s="1" t="s">
        <v>10</v>
      </c>
      <c r="C336" s="1" t="s">
        <v>12</v>
      </c>
      <c r="D336" s="5" t="s">
        <v>24</v>
      </c>
      <c r="E336" s="6">
        <v>643</v>
      </c>
      <c r="F336" s="6">
        <v>7000</v>
      </c>
      <c r="G336" s="6">
        <v>7840</v>
      </c>
      <c r="H336" s="3">
        <v>1400</v>
      </c>
      <c r="I336" s="4" t="s">
        <v>30</v>
      </c>
    </row>
    <row r="337" spans="1:9" ht="18" customHeight="1" x14ac:dyDescent="0.25">
      <c r="A337" s="1">
        <v>2021</v>
      </c>
      <c r="B337" s="1" t="s">
        <v>10</v>
      </c>
      <c r="C337" s="1" t="s">
        <v>29</v>
      </c>
      <c r="D337" s="5" t="s">
        <v>25</v>
      </c>
      <c r="E337" s="6">
        <v>455</v>
      </c>
      <c r="F337" s="6">
        <v>4578.6000000000004</v>
      </c>
      <c r="G337" s="6">
        <v>5128.0320000000002</v>
      </c>
      <c r="H337" s="3">
        <v>915.72000000000014</v>
      </c>
      <c r="I337" s="4" t="s">
        <v>30</v>
      </c>
    </row>
    <row r="338" spans="1:9" ht="18" customHeight="1" x14ac:dyDescent="0.25">
      <c r="A338" s="1">
        <v>2021</v>
      </c>
      <c r="B338" s="1" t="s">
        <v>10</v>
      </c>
      <c r="C338" s="1" t="s">
        <v>12</v>
      </c>
      <c r="D338" s="5" t="s">
        <v>23</v>
      </c>
      <c r="E338" s="7">
        <v>345</v>
      </c>
      <c r="F338" s="7">
        <v>6000</v>
      </c>
      <c r="G338" s="7">
        <v>7840</v>
      </c>
      <c r="H338" s="3">
        <v>1400</v>
      </c>
      <c r="I338" s="4" t="s">
        <v>30</v>
      </c>
    </row>
    <row r="339" spans="1:9" ht="18" customHeight="1" x14ac:dyDescent="0.25">
      <c r="A339" s="1">
        <v>2021</v>
      </c>
      <c r="B339" s="1" t="s">
        <v>10</v>
      </c>
      <c r="C339" s="1" t="s">
        <v>74</v>
      </c>
      <c r="D339" s="2" t="s">
        <v>27</v>
      </c>
      <c r="E339" s="3">
        <v>122</v>
      </c>
      <c r="F339" s="3">
        <v>100</v>
      </c>
      <c r="G339" s="3">
        <v>112</v>
      </c>
      <c r="H339" s="3">
        <v>20</v>
      </c>
      <c r="I339" s="4" t="s">
        <v>30</v>
      </c>
    </row>
    <row r="340" spans="1:9" ht="18" customHeight="1" x14ac:dyDescent="0.25">
      <c r="A340" s="1">
        <v>2021</v>
      </c>
      <c r="B340" s="1" t="s">
        <v>10</v>
      </c>
      <c r="C340" s="1" t="s">
        <v>14</v>
      </c>
      <c r="D340" s="5" t="s">
        <v>70</v>
      </c>
      <c r="E340" s="6">
        <v>78</v>
      </c>
      <c r="F340" s="6">
        <v>4577.2</v>
      </c>
      <c r="G340" s="6">
        <v>5126.4639999999999</v>
      </c>
      <c r="H340" s="3">
        <v>915.44</v>
      </c>
      <c r="I340" s="4" t="s">
        <v>30</v>
      </c>
    </row>
    <row r="341" spans="1:9" ht="18" customHeight="1" x14ac:dyDescent="0.25">
      <c r="A341" s="1">
        <v>2021</v>
      </c>
      <c r="B341" s="1" t="s">
        <v>10</v>
      </c>
      <c r="C341" s="1" t="s">
        <v>14</v>
      </c>
      <c r="D341" s="5" t="s">
        <v>78</v>
      </c>
      <c r="E341" s="6">
        <v>76</v>
      </c>
      <c r="F341" s="6">
        <v>4576.8999999999996</v>
      </c>
      <c r="G341" s="6">
        <v>5126.1279999999997</v>
      </c>
      <c r="H341" s="3">
        <v>915.38</v>
      </c>
      <c r="I341" s="4" t="s">
        <v>30</v>
      </c>
    </row>
    <row r="342" spans="1:9" ht="18" customHeight="1" x14ac:dyDescent="0.25">
      <c r="A342" s="1">
        <v>2021</v>
      </c>
      <c r="B342" s="1" t="s">
        <v>10</v>
      </c>
      <c r="C342" s="1" t="s">
        <v>14</v>
      </c>
      <c r="D342" s="5" t="s">
        <v>71</v>
      </c>
      <c r="E342" s="6">
        <v>46</v>
      </c>
      <c r="F342" s="6">
        <v>200</v>
      </c>
      <c r="G342" s="6">
        <v>224</v>
      </c>
      <c r="H342" s="3">
        <v>40</v>
      </c>
      <c r="I342" s="4" t="s">
        <v>30</v>
      </c>
    </row>
    <row r="343" spans="1:9" ht="18" customHeight="1" x14ac:dyDescent="0.25">
      <c r="A343" s="1">
        <v>2021</v>
      </c>
      <c r="B343" s="1" t="s">
        <v>10</v>
      </c>
      <c r="C343" s="1" t="s">
        <v>14</v>
      </c>
      <c r="D343" s="5" t="s">
        <v>72</v>
      </c>
      <c r="E343" s="6">
        <v>34</v>
      </c>
      <c r="F343" s="6">
        <v>5492.16</v>
      </c>
      <c r="G343" s="6">
        <v>5126.0160000000005</v>
      </c>
      <c r="H343" s="3">
        <v>1098.432</v>
      </c>
      <c r="I343" s="4" t="s">
        <v>30</v>
      </c>
    </row>
    <row r="344" spans="1:9" ht="18" customHeight="1" x14ac:dyDescent="0.25">
      <c r="A344" s="1">
        <v>2021</v>
      </c>
      <c r="B344" s="1" t="s">
        <v>10</v>
      </c>
      <c r="C344" s="1" t="s">
        <v>74</v>
      </c>
      <c r="D344" s="2" t="s">
        <v>76</v>
      </c>
      <c r="E344" s="3">
        <v>7</v>
      </c>
      <c r="F344" s="3">
        <v>240</v>
      </c>
      <c r="G344" s="3">
        <v>224</v>
      </c>
      <c r="H344" s="3">
        <v>48</v>
      </c>
      <c r="I344" s="4" t="s">
        <v>30</v>
      </c>
    </row>
    <row r="345" spans="1:9" ht="18" customHeight="1" x14ac:dyDescent="0.25">
      <c r="A345" s="1">
        <v>2021</v>
      </c>
      <c r="B345" s="1" t="s">
        <v>10</v>
      </c>
      <c r="C345" s="1" t="s">
        <v>14</v>
      </c>
      <c r="D345" s="5" t="s">
        <v>22</v>
      </c>
      <c r="E345" s="6">
        <v>3</v>
      </c>
      <c r="F345" s="6">
        <v>5492.76</v>
      </c>
      <c r="G345" s="6">
        <v>5126.576</v>
      </c>
      <c r="H345" s="3">
        <v>1098.5520000000001</v>
      </c>
      <c r="I345" s="4" t="s">
        <v>30</v>
      </c>
    </row>
    <row r="346" spans="1:9" ht="18" customHeight="1" x14ac:dyDescent="0.25">
      <c r="A346" s="1">
        <v>2021</v>
      </c>
      <c r="B346" s="1" t="s">
        <v>10</v>
      </c>
      <c r="C346" s="1" t="s">
        <v>26</v>
      </c>
      <c r="D346" s="5" t="s">
        <v>26</v>
      </c>
      <c r="E346" s="6">
        <v>2</v>
      </c>
      <c r="F346" s="6">
        <v>7920</v>
      </c>
      <c r="G346" s="6">
        <v>7392</v>
      </c>
      <c r="H346" s="3">
        <v>1584</v>
      </c>
      <c r="I346" s="4" t="s">
        <v>30</v>
      </c>
    </row>
    <row r="347" spans="1:9" ht="18" customHeight="1" x14ac:dyDescent="0.25">
      <c r="A347" s="1">
        <v>2021</v>
      </c>
      <c r="B347" s="1" t="s">
        <v>11</v>
      </c>
      <c r="C347" s="1" t="s">
        <v>13</v>
      </c>
      <c r="D347" s="2" t="s">
        <v>77</v>
      </c>
      <c r="E347" s="3">
        <v>3000</v>
      </c>
      <c r="F347" s="3">
        <v>4577.3</v>
      </c>
      <c r="G347" s="3">
        <v>5126.576</v>
      </c>
      <c r="H347" s="3">
        <v>915.46</v>
      </c>
      <c r="I347" s="4" t="s">
        <v>30</v>
      </c>
    </row>
    <row r="348" spans="1:9" ht="18" customHeight="1" x14ac:dyDescent="0.25">
      <c r="A348" s="1">
        <v>2021</v>
      </c>
      <c r="B348" s="1" t="s">
        <v>11</v>
      </c>
      <c r="C348" s="1" t="s">
        <v>13</v>
      </c>
      <c r="D348" s="2" t="s">
        <v>28</v>
      </c>
      <c r="E348" s="3">
        <v>2498</v>
      </c>
      <c r="F348" s="3">
        <v>8000</v>
      </c>
      <c r="G348" s="3">
        <v>8960</v>
      </c>
      <c r="H348" s="3">
        <v>1600</v>
      </c>
      <c r="I348" s="4" t="s">
        <v>30</v>
      </c>
    </row>
    <row r="349" spans="1:9" ht="18" customHeight="1" x14ac:dyDescent="0.25">
      <c r="A349" s="1">
        <v>2021</v>
      </c>
      <c r="B349" s="1" t="s">
        <v>11</v>
      </c>
      <c r="C349" s="1" t="s">
        <v>74</v>
      </c>
      <c r="D349" s="2" t="s">
        <v>75</v>
      </c>
      <c r="E349" s="3">
        <v>1245</v>
      </c>
      <c r="F349" s="3">
        <v>4577.2</v>
      </c>
      <c r="G349" s="3">
        <v>5126.4639999999999</v>
      </c>
      <c r="H349" s="3">
        <v>915.44</v>
      </c>
      <c r="I349" s="4" t="s">
        <v>30</v>
      </c>
    </row>
    <row r="350" spans="1:9" ht="18" customHeight="1" x14ac:dyDescent="0.25">
      <c r="A350" s="1">
        <v>2021</v>
      </c>
      <c r="B350" s="1" t="s">
        <v>11</v>
      </c>
      <c r="C350" s="1" t="s">
        <v>29</v>
      </c>
      <c r="D350" s="5" t="s">
        <v>73</v>
      </c>
      <c r="E350" s="6">
        <v>644</v>
      </c>
      <c r="F350" s="6">
        <v>5743.5</v>
      </c>
      <c r="G350" s="6">
        <v>6432.72</v>
      </c>
      <c r="H350" s="3">
        <v>1148.7</v>
      </c>
      <c r="I350" s="4" t="s">
        <v>30</v>
      </c>
    </row>
    <row r="351" spans="1:9" ht="18" customHeight="1" x14ac:dyDescent="0.25">
      <c r="A351" s="1">
        <v>2021</v>
      </c>
      <c r="B351" s="1" t="s">
        <v>11</v>
      </c>
      <c r="C351" s="1" t="s">
        <v>12</v>
      </c>
      <c r="D351" s="5" t="s">
        <v>24</v>
      </c>
      <c r="E351" s="6">
        <v>643</v>
      </c>
      <c r="F351" s="6">
        <v>7000</v>
      </c>
      <c r="G351" s="6">
        <v>7840</v>
      </c>
      <c r="H351" s="3">
        <v>1400</v>
      </c>
      <c r="I351" s="4" t="s">
        <v>30</v>
      </c>
    </row>
    <row r="352" spans="1:9" ht="18" customHeight="1" x14ac:dyDescent="0.25">
      <c r="A352" s="1">
        <v>2021</v>
      </c>
      <c r="B352" s="1" t="s">
        <v>11</v>
      </c>
      <c r="C352" s="1" t="s">
        <v>29</v>
      </c>
      <c r="D352" s="5" t="s">
        <v>25</v>
      </c>
      <c r="E352" s="6">
        <v>455</v>
      </c>
      <c r="F352" s="6">
        <v>4578.6000000000004</v>
      </c>
      <c r="G352" s="6">
        <v>5128.0320000000002</v>
      </c>
      <c r="H352" s="3">
        <v>915.72000000000014</v>
      </c>
      <c r="I352" s="4" t="s">
        <v>30</v>
      </c>
    </row>
    <row r="353" spans="1:9" ht="18" customHeight="1" x14ac:dyDescent="0.25">
      <c r="A353" s="1">
        <v>2021</v>
      </c>
      <c r="B353" s="1" t="s">
        <v>11</v>
      </c>
      <c r="C353" s="1" t="s">
        <v>12</v>
      </c>
      <c r="D353" s="5" t="s">
        <v>23</v>
      </c>
      <c r="E353" s="7">
        <v>345</v>
      </c>
      <c r="F353" s="7">
        <v>7000</v>
      </c>
      <c r="G353" s="7">
        <v>7840</v>
      </c>
      <c r="H353" s="3">
        <v>1400</v>
      </c>
      <c r="I353" s="4" t="s">
        <v>30</v>
      </c>
    </row>
    <row r="354" spans="1:9" ht="18" customHeight="1" x14ac:dyDescent="0.25">
      <c r="A354" s="1">
        <v>2021</v>
      </c>
      <c r="B354" s="1" t="s">
        <v>11</v>
      </c>
      <c r="C354" s="1" t="s">
        <v>74</v>
      </c>
      <c r="D354" s="2" t="s">
        <v>27</v>
      </c>
      <c r="E354" s="3">
        <v>122</v>
      </c>
      <c r="F354" s="3">
        <v>100</v>
      </c>
      <c r="G354" s="3">
        <v>112</v>
      </c>
      <c r="H354" s="3">
        <v>20</v>
      </c>
      <c r="I354" s="4" t="s">
        <v>30</v>
      </c>
    </row>
    <row r="355" spans="1:9" ht="18" customHeight="1" x14ac:dyDescent="0.25">
      <c r="A355" s="1">
        <v>2021</v>
      </c>
      <c r="B355" s="1" t="s">
        <v>11</v>
      </c>
      <c r="C355" s="1" t="s">
        <v>14</v>
      </c>
      <c r="D355" s="5" t="s">
        <v>70</v>
      </c>
      <c r="E355" s="6">
        <v>78</v>
      </c>
      <c r="F355" s="6">
        <v>4577.2</v>
      </c>
      <c r="G355" s="6">
        <v>5126.4639999999999</v>
      </c>
      <c r="H355" s="3">
        <v>915.44</v>
      </c>
      <c r="I355" s="4" t="s">
        <v>30</v>
      </c>
    </row>
    <row r="356" spans="1:9" ht="18" customHeight="1" x14ac:dyDescent="0.25">
      <c r="A356" s="1">
        <v>2021</v>
      </c>
      <c r="B356" s="1" t="s">
        <v>11</v>
      </c>
      <c r="C356" s="1" t="s">
        <v>14</v>
      </c>
      <c r="D356" s="5" t="s">
        <v>78</v>
      </c>
      <c r="E356" s="6">
        <v>76</v>
      </c>
      <c r="F356" s="6">
        <v>4576.8999999999996</v>
      </c>
      <c r="G356" s="6">
        <v>5126.1279999999997</v>
      </c>
      <c r="H356" s="3">
        <v>915.38</v>
      </c>
      <c r="I356" s="4" t="s">
        <v>30</v>
      </c>
    </row>
    <row r="357" spans="1:9" ht="18" customHeight="1" x14ac:dyDescent="0.25">
      <c r="A357" s="1">
        <v>2021</v>
      </c>
      <c r="B357" s="1" t="s">
        <v>11</v>
      </c>
      <c r="C357" s="1" t="s">
        <v>14</v>
      </c>
      <c r="D357" s="5" t="s">
        <v>71</v>
      </c>
      <c r="E357" s="6">
        <v>46</v>
      </c>
      <c r="F357" s="6">
        <v>200</v>
      </c>
      <c r="G357" s="6">
        <v>224</v>
      </c>
      <c r="H357" s="3">
        <v>40</v>
      </c>
      <c r="I357" s="4" t="s">
        <v>30</v>
      </c>
    </row>
    <row r="358" spans="1:9" ht="18" customHeight="1" x14ac:dyDescent="0.25">
      <c r="A358" s="1">
        <v>2021</v>
      </c>
      <c r="B358" s="1" t="s">
        <v>11</v>
      </c>
      <c r="C358" s="1" t="s">
        <v>14</v>
      </c>
      <c r="D358" s="5" t="s">
        <v>72</v>
      </c>
      <c r="E358" s="6">
        <v>34</v>
      </c>
      <c r="F358" s="6">
        <v>4576.8</v>
      </c>
      <c r="G358" s="6">
        <v>5126.0160000000005</v>
      </c>
      <c r="H358" s="3">
        <v>915.36000000000013</v>
      </c>
      <c r="I358" s="4" t="s">
        <v>30</v>
      </c>
    </row>
    <row r="359" spans="1:9" ht="18" customHeight="1" x14ac:dyDescent="0.25">
      <c r="A359" s="1">
        <v>2021</v>
      </c>
      <c r="B359" s="1" t="s">
        <v>11</v>
      </c>
      <c r="C359" s="1" t="s">
        <v>74</v>
      </c>
      <c r="D359" s="2" t="s">
        <v>76</v>
      </c>
      <c r="E359" s="3">
        <v>7</v>
      </c>
      <c r="F359" s="3">
        <v>200</v>
      </c>
      <c r="G359" s="3">
        <v>224</v>
      </c>
      <c r="H359" s="3">
        <v>40</v>
      </c>
      <c r="I359" s="4" t="s">
        <v>30</v>
      </c>
    </row>
    <row r="360" spans="1:9" ht="18" customHeight="1" x14ac:dyDescent="0.25">
      <c r="A360" s="1">
        <v>2021</v>
      </c>
      <c r="B360" s="1" t="s">
        <v>11</v>
      </c>
      <c r="C360" s="1" t="s">
        <v>14</v>
      </c>
      <c r="D360" s="5" t="s">
        <v>22</v>
      </c>
      <c r="E360" s="6">
        <v>3</v>
      </c>
      <c r="F360" s="6">
        <v>4577.3</v>
      </c>
      <c r="G360" s="6">
        <v>5126.576</v>
      </c>
      <c r="H360" s="3">
        <v>915.46</v>
      </c>
      <c r="I360" s="4" t="s">
        <v>30</v>
      </c>
    </row>
    <row r="361" spans="1:9" ht="18" customHeight="1" x14ac:dyDescent="0.25">
      <c r="A361" s="1">
        <v>2021</v>
      </c>
      <c r="B361" s="1" t="s">
        <v>11</v>
      </c>
      <c r="C361" s="1" t="s">
        <v>26</v>
      </c>
      <c r="D361" s="5" t="s">
        <v>26</v>
      </c>
      <c r="E361" s="6">
        <v>2</v>
      </c>
      <c r="F361" s="6">
        <v>6600</v>
      </c>
      <c r="G361" s="6">
        <v>7392</v>
      </c>
      <c r="H361" s="3">
        <v>1320</v>
      </c>
      <c r="I361" s="4" t="s">
        <v>30</v>
      </c>
    </row>
    <row r="362" spans="1:9" ht="18" customHeight="1" x14ac:dyDescent="0.25">
      <c r="A362" s="1">
        <v>2022</v>
      </c>
      <c r="B362" s="1" t="s">
        <v>0</v>
      </c>
      <c r="C362" s="1" t="s">
        <v>13</v>
      </c>
      <c r="D362" s="2" t="s">
        <v>77</v>
      </c>
      <c r="E362" s="3">
        <v>3566</v>
      </c>
      <c r="F362" s="3">
        <v>5492.76</v>
      </c>
      <c r="G362" s="3">
        <v>5126.576</v>
      </c>
      <c r="H362" s="3">
        <v>1098.5520000000001</v>
      </c>
      <c r="I362" s="4" t="s">
        <v>30</v>
      </c>
    </row>
    <row r="363" spans="1:9" ht="18" customHeight="1" x14ac:dyDescent="0.25">
      <c r="A363" s="1">
        <v>2022</v>
      </c>
      <c r="B363" s="1" t="s">
        <v>0</v>
      </c>
      <c r="C363" s="1" t="s">
        <v>13</v>
      </c>
      <c r="D363" s="2" t="s">
        <v>28</v>
      </c>
      <c r="E363" s="3">
        <v>2498</v>
      </c>
      <c r="F363" s="3">
        <v>9600</v>
      </c>
      <c r="G363" s="3">
        <v>8960</v>
      </c>
      <c r="H363" s="3">
        <v>1920</v>
      </c>
      <c r="I363" s="4" t="s">
        <v>30</v>
      </c>
    </row>
    <row r="364" spans="1:9" ht="18" customHeight="1" x14ac:dyDescent="0.25">
      <c r="A364" s="1">
        <v>2022</v>
      </c>
      <c r="B364" s="1" t="s">
        <v>0</v>
      </c>
      <c r="C364" s="1" t="s">
        <v>74</v>
      </c>
      <c r="D364" s="2" t="s">
        <v>75</v>
      </c>
      <c r="E364" s="3">
        <v>1245</v>
      </c>
      <c r="F364" s="3">
        <v>5492.6399999999994</v>
      </c>
      <c r="G364" s="3">
        <v>5126.4639999999999</v>
      </c>
      <c r="H364" s="3">
        <v>1098.528</v>
      </c>
      <c r="I364" s="4" t="s">
        <v>32</v>
      </c>
    </row>
    <row r="365" spans="1:9" ht="18" customHeight="1" x14ac:dyDescent="0.25">
      <c r="A365" s="1">
        <v>2022</v>
      </c>
      <c r="B365" s="1" t="s">
        <v>0</v>
      </c>
      <c r="C365" s="1" t="s">
        <v>29</v>
      </c>
      <c r="D365" s="5" t="s">
        <v>73</v>
      </c>
      <c r="E365" s="6">
        <v>644</v>
      </c>
      <c r="F365" s="6">
        <v>6892.2</v>
      </c>
      <c r="G365" s="6">
        <v>6432.72</v>
      </c>
      <c r="H365" s="3">
        <v>1378.44</v>
      </c>
      <c r="I365" s="4" t="s">
        <v>32</v>
      </c>
    </row>
    <row r="366" spans="1:9" ht="18" customHeight="1" x14ac:dyDescent="0.25">
      <c r="A366" s="1">
        <v>2022</v>
      </c>
      <c r="B366" s="1" t="s">
        <v>0</v>
      </c>
      <c r="C366" s="1" t="s">
        <v>12</v>
      </c>
      <c r="D366" s="5" t="s">
        <v>24</v>
      </c>
      <c r="E366" s="6">
        <v>643</v>
      </c>
      <c r="F366" s="6">
        <v>8400</v>
      </c>
      <c r="G366" s="6">
        <v>7840</v>
      </c>
      <c r="H366" s="3">
        <v>1680</v>
      </c>
      <c r="I366" s="4" t="s">
        <v>32</v>
      </c>
    </row>
    <row r="367" spans="1:9" ht="18" customHeight="1" x14ac:dyDescent="0.25">
      <c r="A367" s="1">
        <v>2022</v>
      </c>
      <c r="B367" s="1" t="s">
        <v>0</v>
      </c>
      <c r="C367" s="1" t="s">
        <v>29</v>
      </c>
      <c r="D367" s="5" t="s">
        <v>25</v>
      </c>
      <c r="E367" s="6">
        <v>455</v>
      </c>
      <c r="F367" s="6">
        <v>5494.3200000000006</v>
      </c>
      <c r="G367" s="6">
        <v>5128.0320000000002</v>
      </c>
      <c r="H367" s="3">
        <v>1098.8640000000003</v>
      </c>
      <c r="I367" s="4" t="s">
        <v>32</v>
      </c>
    </row>
    <row r="368" spans="1:9" ht="18" customHeight="1" x14ac:dyDescent="0.25">
      <c r="A368" s="1">
        <v>2022</v>
      </c>
      <c r="B368" s="1" t="s">
        <v>0</v>
      </c>
      <c r="C368" s="1" t="s">
        <v>12</v>
      </c>
      <c r="D368" s="5" t="s">
        <v>23</v>
      </c>
      <c r="E368" s="7">
        <v>345</v>
      </c>
      <c r="F368" s="7">
        <v>8400</v>
      </c>
      <c r="G368" s="7">
        <v>7840</v>
      </c>
      <c r="H368" s="3">
        <v>1680</v>
      </c>
      <c r="I368" s="4" t="s">
        <v>32</v>
      </c>
    </row>
    <row r="369" spans="1:9" ht="18" customHeight="1" x14ac:dyDescent="0.25">
      <c r="A369" s="1">
        <v>2022</v>
      </c>
      <c r="B369" s="1" t="s">
        <v>0</v>
      </c>
      <c r="C369" s="1" t="s">
        <v>74</v>
      </c>
      <c r="D369" s="2" t="s">
        <v>27</v>
      </c>
      <c r="E369" s="3">
        <v>122</v>
      </c>
      <c r="F369" s="3">
        <v>120</v>
      </c>
      <c r="G369" s="3">
        <v>112</v>
      </c>
      <c r="H369" s="3">
        <v>24</v>
      </c>
      <c r="I369" s="4" t="s">
        <v>32</v>
      </c>
    </row>
    <row r="370" spans="1:9" ht="18" customHeight="1" x14ac:dyDescent="0.25">
      <c r="A370" s="1">
        <v>2022</v>
      </c>
      <c r="B370" s="1" t="s">
        <v>0</v>
      </c>
      <c r="C370" s="1" t="s">
        <v>14</v>
      </c>
      <c r="D370" s="5" t="s">
        <v>70</v>
      </c>
      <c r="E370" s="6">
        <v>78</v>
      </c>
      <c r="F370" s="6">
        <v>2288.6</v>
      </c>
      <c r="G370" s="6">
        <v>5126.4639999999999</v>
      </c>
      <c r="H370" s="3">
        <v>457.72</v>
      </c>
      <c r="I370" s="4" t="s">
        <v>32</v>
      </c>
    </row>
    <row r="371" spans="1:9" ht="18" customHeight="1" x14ac:dyDescent="0.25">
      <c r="A371" s="1">
        <v>2022</v>
      </c>
      <c r="B371" s="1" t="s">
        <v>0</v>
      </c>
      <c r="C371" s="1" t="s">
        <v>14</v>
      </c>
      <c r="D371" s="5" t="s">
        <v>78</v>
      </c>
      <c r="E371" s="6">
        <v>76</v>
      </c>
      <c r="F371" s="6">
        <v>2288.4499999999998</v>
      </c>
      <c r="G371" s="6">
        <v>5126.1279999999997</v>
      </c>
      <c r="H371" s="3">
        <v>457.69</v>
      </c>
      <c r="I371" s="4" t="s">
        <v>32</v>
      </c>
    </row>
    <row r="372" spans="1:9" ht="18" customHeight="1" x14ac:dyDescent="0.25">
      <c r="A372" s="1">
        <v>2022</v>
      </c>
      <c r="B372" s="1" t="s">
        <v>0</v>
      </c>
      <c r="C372" s="1" t="s">
        <v>14</v>
      </c>
      <c r="D372" s="5" t="s">
        <v>71</v>
      </c>
      <c r="E372" s="6">
        <v>46</v>
      </c>
      <c r="F372" s="6">
        <v>99</v>
      </c>
      <c r="G372" s="6">
        <v>224</v>
      </c>
      <c r="H372" s="3">
        <v>20</v>
      </c>
      <c r="I372" s="4" t="s">
        <v>32</v>
      </c>
    </row>
    <row r="373" spans="1:9" ht="18" customHeight="1" x14ac:dyDescent="0.25">
      <c r="A373" s="1">
        <v>2022</v>
      </c>
      <c r="B373" s="1" t="s">
        <v>0</v>
      </c>
      <c r="C373" s="1" t="s">
        <v>14</v>
      </c>
      <c r="D373" s="5" t="s">
        <v>72</v>
      </c>
      <c r="E373" s="6">
        <v>34</v>
      </c>
      <c r="F373" s="6">
        <v>2288.4</v>
      </c>
      <c r="G373" s="6">
        <v>5126.0160000000005</v>
      </c>
      <c r="H373" s="3">
        <v>457.68000000000006</v>
      </c>
      <c r="I373" s="4" t="s">
        <v>32</v>
      </c>
    </row>
    <row r="374" spans="1:9" ht="18" customHeight="1" x14ac:dyDescent="0.25">
      <c r="A374" s="1">
        <v>2022</v>
      </c>
      <c r="B374" s="1" t="s">
        <v>0</v>
      </c>
      <c r="C374" s="1" t="s">
        <v>74</v>
      </c>
      <c r="D374" s="2" t="s">
        <v>76</v>
      </c>
      <c r="E374" s="3">
        <v>7</v>
      </c>
      <c r="F374" s="3">
        <v>200</v>
      </c>
      <c r="G374" s="3">
        <v>224</v>
      </c>
      <c r="H374" s="3">
        <v>40</v>
      </c>
      <c r="I374" s="4" t="s">
        <v>32</v>
      </c>
    </row>
    <row r="375" spans="1:9" ht="18" customHeight="1" x14ac:dyDescent="0.25">
      <c r="A375" s="1">
        <v>2022</v>
      </c>
      <c r="B375" s="1" t="s">
        <v>0</v>
      </c>
      <c r="C375" s="1" t="s">
        <v>26</v>
      </c>
      <c r="D375" s="5" t="s">
        <v>26</v>
      </c>
      <c r="E375" s="6">
        <v>3</v>
      </c>
      <c r="F375" s="6">
        <v>4577.3</v>
      </c>
      <c r="G375" s="6">
        <v>7392</v>
      </c>
      <c r="H375" s="3">
        <v>915.46</v>
      </c>
      <c r="I375" s="4" t="s">
        <v>32</v>
      </c>
    </row>
    <row r="376" spans="1:9" ht="18" customHeight="1" x14ac:dyDescent="0.25">
      <c r="A376" s="1">
        <v>2022</v>
      </c>
      <c r="B376" s="1" t="s">
        <v>0</v>
      </c>
      <c r="C376" s="1" t="s">
        <v>14</v>
      </c>
      <c r="D376" s="5" t="s">
        <v>22</v>
      </c>
      <c r="E376" s="6">
        <v>3</v>
      </c>
      <c r="F376" s="6">
        <v>3300</v>
      </c>
      <c r="G376" s="6">
        <v>5126.576</v>
      </c>
      <c r="H376" s="3">
        <v>660</v>
      </c>
      <c r="I376" s="4" t="s">
        <v>32</v>
      </c>
    </row>
    <row r="377" spans="1:9" ht="18" customHeight="1" x14ac:dyDescent="0.25">
      <c r="A377" s="1">
        <v>2022</v>
      </c>
      <c r="B377" s="1" t="s">
        <v>1</v>
      </c>
      <c r="C377" s="1" t="s">
        <v>13</v>
      </c>
      <c r="D377" s="2" t="s">
        <v>77</v>
      </c>
      <c r="E377" s="3">
        <v>3566</v>
      </c>
      <c r="F377" s="3">
        <v>4577.3</v>
      </c>
      <c r="G377" s="3">
        <v>5126.576</v>
      </c>
      <c r="H377" s="3">
        <v>915.46</v>
      </c>
      <c r="I377" s="4" t="s">
        <v>32</v>
      </c>
    </row>
    <row r="378" spans="1:9" ht="18" customHeight="1" x14ac:dyDescent="0.25">
      <c r="A378" s="1">
        <v>2022</v>
      </c>
      <c r="B378" s="1" t="s">
        <v>1</v>
      </c>
      <c r="C378" s="1" t="s">
        <v>13</v>
      </c>
      <c r="D378" s="2" t="s">
        <v>28</v>
      </c>
      <c r="E378" s="3">
        <v>2498</v>
      </c>
      <c r="F378" s="3">
        <v>8000</v>
      </c>
      <c r="G378" s="3">
        <v>8960</v>
      </c>
      <c r="H378" s="3">
        <v>1600</v>
      </c>
      <c r="I378" s="4" t="s">
        <v>32</v>
      </c>
    </row>
    <row r="379" spans="1:9" ht="18" customHeight="1" x14ac:dyDescent="0.25">
      <c r="A379" s="1">
        <v>2022</v>
      </c>
      <c r="B379" s="1" t="s">
        <v>1</v>
      </c>
      <c r="C379" s="1" t="s">
        <v>74</v>
      </c>
      <c r="D379" s="2" t="s">
        <v>75</v>
      </c>
      <c r="E379" s="3">
        <v>1245</v>
      </c>
      <c r="F379" s="3">
        <v>4577.2</v>
      </c>
      <c r="G379" s="3">
        <v>5126.4639999999999</v>
      </c>
      <c r="H379" s="3">
        <v>915.44</v>
      </c>
      <c r="I379" s="4" t="s">
        <v>32</v>
      </c>
    </row>
    <row r="380" spans="1:9" ht="18" customHeight="1" x14ac:dyDescent="0.25">
      <c r="A380" s="1">
        <v>2022</v>
      </c>
      <c r="B380" s="1" t="s">
        <v>1</v>
      </c>
      <c r="C380" s="1" t="s">
        <v>29</v>
      </c>
      <c r="D380" s="5" t="s">
        <v>73</v>
      </c>
      <c r="E380" s="6">
        <v>644</v>
      </c>
      <c r="F380" s="6">
        <v>5743.5</v>
      </c>
      <c r="G380" s="6">
        <v>6432.72</v>
      </c>
      <c r="H380" s="3">
        <v>1148.7</v>
      </c>
      <c r="I380" s="4" t="s">
        <v>32</v>
      </c>
    </row>
    <row r="381" spans="1:9" ht="18" customHeight="1" x14ac:dyDescent="0.25">
      <c r="A381" s="1">
        <v>2022</v>
      </c>
      <c r="B381" s="1" t="s">
        <v>1</v>
      </c>
      <c r="C381" s="1" t="s">
        <v>12</v>
      </c>
      <c r="D381" s="5" t="s">
        <v>24</v>
      </c>
      <c r="E381" s="6">
        <v>643</v>
      </c>
      <c r="F381" s="6">
        <v>6900</v>
      </c>
      <c r="G381" s="6">
        <v>7840</v>
      </c>
      <c r="H381" s="3">
        <v>1400</v>
      </c>
      <c r="I381" s="4" t="s">
        <v>32</v>
      </c>
    </row>
    <row r="382" spans="1:9" ht="18" customHeight="1" x14ac:dyDescent="0.25">
      <c r="A382" s="1">
        <v>2022</v>
      </c>
      <c r="B382" s="1" t="s">
        <v>1</v>
      </c>
      <c r="C382" s="1" t="s">
        <v>29</v>
      </c>
      <c r="D382" s="5" t="s">
        <v>25</v>
      </c>
      <c r="E382" s="6">
        <v>455</v>
      </c>
      <c r="F382" s="6">
        <v>4578.6000000000004</v>
      </c>
      <c r="G382" s="6">
        <v>5128.0320000000002</v>
      </c>
      <c r="H382" s="3">
        <v>915.72000000000014</v>
      </c>
      <c r="I382" s="4" t="s">
        <v>32</v>
      </c>
    </row>
    <row r="383" spans="1:9" ht="18" customHeight="1" x14ac:dyDescent="0.25">
      <c r="A383" s="1">
        <v>2022</v>
      </c>
      <c r="B383" s="1" t="s">
        <v>1</v>
      </c>
      <c r="C383" s="1" t="s">
        <v>12</v>
      </c>
      <c r="D383" s="5" t="s">
        <v>23</v>
      </c>
      <c r="E383" s="7">
        <v>345</v>
      </c>
      <c r="F383" s="7">
        <v>7000</v>
      </c>
      <c r="G383" s="7">
        <v>7840</v>
      </c>
      <c r="H383" s="3">
        <v>1400</v>
      </c>
      <c r="I383" s="4" t="s">
        <v>32</v>
      </c>
    </row>
    <row r="384" spans="1:9" ht="18" customHeight="1" x14ac:dyDescent="0.25">
      <c r="A384" s="1">
        <v>2022</v>
      </c>
      <c r="B384" s="1" t="s">
        <v>1</v>
      </c>
      <c r="C384" s="1" t="s">
        <v>74</v>
      </c>
      <c r="D384" s="2" t="s">
        <v>27</v>
      </c>
      <c r="E384" s="3">
        <v>122</v>
      </c>
      <c r="F384" s="3">
        <v>100</v>
      </c>
      <c r="G384" s="3">
        <v>112</v>
      </c>
      <c r="H384" s="3">
        <v>20</v>
      </c>
      <c r="I384" s="4" t="s">
        <v>32</v>
      </c>
    </row>
    <row r="385" spans="1:9" ht="18" customHeight="1" x14ac:dyDescent="0.25">
      <c r="A385" s="1">
        <v>2022</v>
      </c>
      <c r="B385" s="1" t="s">
        <v>1</v>
      </c>
      <c r="C385" s="1" t="s">
        <v>14</v>
      </c>
      <c r="D385" s="5" t="s">
        <v>70</v>
      </c>
      <c r="E385" s="6">
        <v>78</v>
      </c>
      <c r="F385" s="6">
        <v>2288.6</v>
      </c>
      <c r="G385" s="6">
        <v>5126.4639999999999</v>
      </c>
      <c r="H385" s="3">
        <v>457.72</v>
      </c>
      <c r="I385" s="4" t="s">
        <v>32</v>
      </c>
    </row>
    <row r="386" spans="1:9" ht="18" customHeight="1" x14ac:dyDescent="0.25">
      <c r="A386" s="1">
        <v>2022</v>
      </c>
      <c r="B386" s="1" t="s">
        <v>1</v>
      </c>
      <c r="C386" s="1" t="s">
        <v>14</v>
      </c>
      <c r="D386" s="5" t="s">
        <v>78</v>
      </c>
      <c r="E386" s="6">
        <v>76</v>
      </c>
      <c r="F386" s="6">
        <v>2288.4499999999998</v>
      </c>
      <c r="G386" s="6">
        <v>5126.1279999999997</v>
      </c>
      <c r="H386" s="3">
        <v>457.69</v>
      </c>
      <c r="I386" s="4" t="s">
        <v>32</v>
      </c>
    </row>
    <row r="387" spans="1:9" ht="18" customHeight="1" x14ac:dyDescent="0.25">
      <c r="A387" s="1">
        <v>2022</v>
      </c>
      <c r="B387" s="1" t="s">
        <v>1</v>
      </c>
      <c r="C387" s="1" t="s">
        <v>14</v>
      </c>
      <c r="D387" s="5" t="s">
        <v>71</v>
      </c>
      <c r="E387" s="6">
        <v>46</v>
      </c>
      <c r="F387" s="6">
        <v>100</v>
      </c>
      <c r="G387" s="6">
        <v>224</v>
      </c>
      <c r="H387" s="3">
        <v>20</v>
      </c>
      <c r="I387" s="4" t="s">
        <v>32</v>
      </c>
    </row>
    <row r="388" spans="1:9" ht="18" customHeight="1" x14ac:dyDescent="0.25">
      <c r="A388" s="1">
        <v>2022</v>
      </c>
      <c r="B388" s="1" t="s">
        <v>1</v>
      </c>
      <c r="C388" s="1" t="s">
        <v>14</v>
      </c>
      <c r="D388" s="5" t="s">
        <v>72</v>
      </c>
      <c r="E388" s="6">
        <v>34</v>
      </c>
      <c r="F388" s="6">
        <v>2288.4</v>
      </c>
      <c r="G388" s="6">
        <v>5126.0160000000005</v>
      </c>
      <c r="H388" s="3">
        <v>457.68000000000006</v>
      </c>
      <c r="I388" s="4" t="s">
        <v>32</v>
      </c>
    </row>
    <row r="389" spans="1:9" ht="18" customHeight="1" x14ac:dyDescent="0.25">
      <c r="A389" s="1">
        <v>2022</v>
      </c>
      <c r="B389" s="1" t="s">
        <v>1</v>
      </c>
      <c r="C389" s="1" t="s">
        <v>74</v>
      </c>
      <c r="D389" s="2" t="s">
        <v>76</v>
      </c>
      <c r="E389" s="3">
        <v>7</v>
      </c>
      <c r="F389" s="3">
        <v>200</v>
      </c>
      <c r="G389" s="3">
        <v>224</v>
      </c>
      <c r="H389" s="3">
        <v>40</v>
      </c>
      <c r="I389" s="4" t="s">
        <v>30</v>
      </c>
    </row>
    <row r="390" spans="1:9" ht="18" customHeight="1" x14ac:dyDescent="0.25">
      <c r="A390" s="1">
        <v>2022</v>
      </c>
      <c r="B390" s="1" t="s">
        <v>1</v>
      </c>
      <c r="C390" s="1" t="s">
        <v>14</v>
      </c>
      <c r="D390" s="5" t="s">
        <v>22</v>
      </c>
      <c r="E390" s="6">
        <v>3</v>
      </c>
      <c r="F390" s="6">
        <v>3300</v>
      </c>
      <c r="G390" s="6">
        <v>5126.576</v>
      </c>
      <c r="H390" s="3">
        <v>660</v>
      </c>
      <c r="I390" s="4" t="s">
        <v>30</v>
      </c>
    </row>
    <row r="391" spans="1:9" ht="18" customHeight="1" x14ac:dyDescent="0.25">
      <c r="A391" s="1">
        <v>2022</v>
      </c>
      <c r="B391" s="1" t="s">
        <v>1</v>
      </c>
      <c r="C391" s="1" t="s">
        <v>26</v>
      </c>
      <c r="D391" s="5" t="s">
        <v>26</v>
      </c>
      <c r="E391" s="6">
        <v>2</v>
      </c>
      <c r="F391" s="6">
        <v>6600</v>
      </c>
      <c r="G391" s="6">
        <v>7392</v>
      </c>
      <c r="H391" s="3">
        <v>1320</v>
      </c>
      <c r="I391" s="4" t="s">
        <v>30</v>
      </c>
    </row>
    <row r="392" spans="1:9" ht="18" customHeight="1" x14ac:dyDescent="0.25">
      <c r="A392" s="1">
        <v>2022</v>
      </c>
      <c r="B392" s="1" t="s">
        <v>2</v>
      </c>
      <c r="C392" s="1" t="s">
        <v>13</v>
      </c>
      <c r="D392" s="2" t="s">
        <v>77</v>
      </c>
      <c r="E392" s="3">
        <v>6000</v>
      </c>
      <c r="F392" s="3">
        <v>4577.3</v>
      </c>
      <c r="G392" s="3">
        <v>5126.576</v>
      </c>
      <c r="H392" s="3">
        <v>915.46</v>
      </c>
      <c r="I392" s="4" t="s">
        <v>30</v>
      </c>
    </row>
    <row r="393" spans="1:9" ht="18" customHeight="1" x14ac:dyDescent="0.25">
      <c r="A393" s="1">
        <v>2022</v>
      </c>
      <c r="B393" s="1" t="s">
        <v>2</v>
      </c>
      <c r="C393" s="1" t="s">
        <v>13</v>
      </c>
      <c r="D393" s="2" t="s">
        <v>28</v>
      </c>
      <c r="E393" s="3">
        <v>2498</v>
      </c>
      <c r="F393" s="3">
        <v>8100</v>
      </c>
      <c r="G393" s="3">
        <v>8960</v>
      </c>
      <c r="H393" s="3">
        <v>1600</v>
      </c>
      <c r="I393" s="4" t="s">
        <v>30</v>
      </c>
    </row>
    <row r="394" spans="1:9" ht="18" customHeight="1" x14ac:dyDescent="0.25">
      <c r="A394" s="1">
        <v>2022</v>
      </c>
      <c r="B394" s="1" t="s">
        <v>2</v>
      </c>
      <c r="C394" s="1" t="s">
        <v>74</v>
      </c>
      <c r="D394" s="2" t="s">
        <v>75</v>
      </c>
      <c r="E394" s="3">
        <v>1245</v>
      </c>
      <c r="F394" s="3">
        <v>4577.2</v>
      </c>
      <c r="G394" s="3">
        <v>5126.4639999999999</v>
      </c>
      <c r="H394" s="3">
        <v>915.44</v>
      </c>
      <c r="I394" s="4" t="s">
        <v>30</v>
      </c>
    </row>
    <row r="395" spans="1:9" ht="18" customHeight="1" x14ac:dyDescent="0.25">
      <c r="A395" s="1">
        <v>2022</v>
      </c>
      <c r="B395" s="1" t="s">
        <v>2</v>
      </c>
      <c r="C395" s="1" t="s">
        <v>29</v>
      </c>
      <c r="D395" s="5" t="s">
        <v>73</v>
      </c>
      <c r="E395" s="6">
        <v>644</v>
      </c>
      <c r="F395" s="6">
        <v>5743.5</v>
      </c>
      <c r="G395" s="6">
        <v>6432.72</v>
      </c>
      <c r="H395" s="3">
        <v>1148.7</v>
      </c>
      <c r="I395" s="4" t="s">
        <v>30</v>
      </c>
    </row>
    <row r="396" spans="1:9" ht="18" customHeight="1" x14ac:dyDescent="0.25">
      <c r="A396" s="1">
        <v>2022</v>
      </c>
      <c r="B396" s="1" t="s">
        <v>2</v>
      </c>
      <c r="C396" s="1" t="s">
        <v>12</v>
      </c>
      <c r="D396" s="5" t="s">
        <v>24</v>
      </c>
      <c r="E396" s="6">
        <v>643</v>
      </c>
      <c r="F396" s="6">
        <v>7000</v>
      </c>
      <c r="G396" s="6">
        <v>7840</v>
      </c>
      <c r="H396" s="3">
        <v>1400</v>
      </c>
      <c r="I396" s="4" t="s">
        <v>30</v>
      </c>
    </row>
    <row r="397" spans="1:9" ht="18" customHeight="1" x14ac:dyDescent="0.25">
      <c r="A397" s="1">
        <v>2022</v>
      </c>
      <c r="B397" s="1" t="s">
        <v>2</v>
      </c>
      <c r="C397" s="1" t="s">
        <v>29</v>
      </c>
      <c r="D397" s="5" t="s">
        <v>25</v>
      </c>
      <c r="E397" s="6">
        <v>455</v>
      </c>
      <c r="F397" s="6">
        <v>4578.6000000000004</v>
      </c>
      <c r="G397" s="6">
        <v>5128.0320000000002</v>
      </c>
      <c r="H397" s="3">
        <v>915.72000000000014</v>
      </c>
      <c r="I397" s="4" t="s">
        <v>30</v>
      </c>
    </row>
    <row r="398" spans="1:9" ht="18" customHeight="1" x14ac:dyDescent="0.25">
      <c r="A398" s="1">
        <v>2022</v>
      </c>
      <c r="B398" s="1" t="s">
        <v>2</v>
      </c>
      <c r="C398" s="1" t="s">
        <v>12</v>
      </c>
      <c r="D398" s="5" t="s">
        <v>23</v>
      </c>
      <c r="E398" s="7">
        <v>345</v>
      </c>
      <c r="F398" s="7">
        <v>7200</v>
      </c>
      <c r="G398" s="7">
        <v>7840</v>
      </c>
      <c r="H398" s="3">
        <v>1400</v>
      </c>
      <c r="I398" s="4" t="s">
        <v>30</v>
      </c>
    </row>
    <row r="399" spans="1:9" ht="18" customHeight="1" x14ac:dyDescent="0.25">
      <c r="A399" s="1">
        <v>2022</v>
      </c>
      <c r="B399" s="1" t="s">
        <v>2</v>
      </c>
      <c r="C399" s="1" t="s">
        <v>74</v>
      </c>
      <c r="D399" s="2" t="s">
        <v>27</v>
      </c>
      <c r="E399" s="3">
        <v>122</v>
      </c>
      <c r="F399" s="3">
        <v>100</v>
      </c>
      <c r="G399" s="3">
        <v>112</v>
      </c>
      <c r="H399" s="3">
        <v>20</v>
      </c>
      <c r="I399" s="4" t="s">
        <v>30</v>
      </c>
    </row>
    <row r="400" spans="1:9" ht="18" customHeight="1" x14ac:dyDescent="0.25">
      <c r="A400" s="1">
        <v>2022</v>
      </c>
      <c r="B400" s="1" t="s">
        <v>2</v>
      </c>
      <c r="C400" s="1" t="s">
        <v>14</v>
      </c>
      <c r="D400" s="5" t="s">
        <v>70</v>
      </c>
      <c r="E400" s="6">
        <v>78</v>
      </c>
      <c r="F400" s="6">
        <v>2288.6</v>
      </c>
      <c r="G400" s="6">
        <v>5126.4639999999999</v>
      </c>
      <c r="H400" s="3">
        <v>457.72</v>
      </c>
      <c r="I400" s="4" t="s">
        <v>30</v>
      </c>
    </row>
    <row r="401" spans="1:9" ht="18" customHeight="1" x14ac:dyDescent="0.25">
      <c r="A401" s="1">
        <v>2022</v>
      </c>
      <c r="B401" s="1" t="s">
        <v>2</v>
      </c>
      <c r="C401" s="1" t="s">
        <v>14</v>
      </c>
      <c r="D401" s="5" t="s">
        <v>78</v>
      </c>
      <c r="E401" s="6">
        <v>76</v>
      </c>
      <c r="F401" s="6">
        <v>2288.4499999999998</v>
      </c>
      <c r="G401" s="6">
        <v>5126.1279999999997</v>
      </c>
      <c r="H401" s="3">
        <v>457.69</v>
      </c>
      <c r="I401" s="4" t="s">
        <v>30</v>
      </c>
    </row>
    <row r="402" spans="1:9" ht="18" customHeight="1" x14ac:dyDescent="0.25">
      <c r="A402" s="1">
        <v>2022</v>
      </c>
      <c r="B402" s="1" t="s">
        <v>2</v>
      </c>
      <c r="C402" s="1" t="s">
        <v>14</v>
      </c>
      <c r="D402" s="5" t="s">
        <v>71</v>
      </c>
      <c r="E402" s="6">
        <v>46</v>
      </c>
      <c r="F402" s="6">
        <v>100</v>
      </c>
      <c r="G402" s="6">
        <v>224</v>
      </c>
      <c r="H402" s="3">
        <v>20</v>
      </c>
      <c r="I402" s="4" t="s">
        <v>30</v>
      </c>
    </row>
    <row r="403" spans="1:9" ht="18" customHeight="1" x14ac:dyDescent="0.25">
      <c r="A403" s="1">
        <v>2022</v>
      </c>
      <c r="B403" s="1" t="s">
        <v>2</v>
      </c>
      <c r="C403" s="1" t="s">
        <v>14</v>
      </c>
      <c r="D403" s="5" t="s">
        <v>72</v>
      </c>
      <c r="E403" s="6">
        <v>34</v>
      </c>
      <c r="F403" s="6">
        <v>2288.4</v>
      </c>
      <c r="G403" s="6">
        <v>5126.0160000000005</v>
      </c>
      <c r="H403" s="3">
        <v>457.68000000000006</v>
      </c>
      <c r="I403" s="4" t="s">
        <v>30</v>
      </c>
    </row>
    <row r="404" spans="1:9" ht="18" customHeight="1" x14ac:dyDescent="0.25">
      <c r="A404" s="1">
        <v>2022</v>
      </c>
      <c r="B404" s="1" t="s">
        <v>2</v>
      </c>
      <c r="C404" s="1" t="s">
        <v>74</v>
      </c>
      <c r="D404" s="2" t="s">
        <v>76</v>
      </c>
      <c r="E404" s="3">
        <v>7</v>
      </c>
      <c r="F404" s="3">
        <v>200</v>
      </c>
      <c r="G404" s="3">
        <v>224</v>
      </c>
      <c r="H404" s="3">
        <v>40</v>
      </c>
      <c r="I404" s="4" t="s">
        <v>30</v>
      </c>
    </row>
    <row r="405" spans="1:9" ht="18" customHeight="1" x14ac:dyDescent="0.25">
      <c r="A405" s="1">
        <v>2022</v>
      </c>
      <c r="B405" s="1" t="s">
        <v>2</v>
      </c>
      <c r="C405" s="1" t="s">
        <v>14</v>
      </c>
      <c r="D405" s="5" t="s">
        <v>22</v>
      </c>
      <c r="E405" s="6">
        <v>3</v>
      </c>
      <c r="F405" s="6">
        <v>2288.65</v>
      </c>
      <c r="G405" s="6">
        <v>5126.576</v>
      </c>
      <c r="H405" s="3">
        <v>457.73</v>
      </c>
      <c r="I405" s="4" t="s">
        <v>30</v>
      </c>
    </row>
    <row r="406" spans="1:9" ht="18" customHeight="1" x14ac:dyDescent="0.25">
      <c r="A406" s="1">
        <v>2022</v>
      </c>
      <c r="B406" s="1" t="s">
        <v>2</v>
      </c>
      <c r="C406" s="1" t="s">
        <v>26</v>
      </c>
      <c r="D406" s="5" t="s">
        <v>26</v>
      </c>
      <c r="E406" s="6">
        <v>10</v>
      </c>
      <c r="F406" s="6">
        <v>6600</v>
      </c>
      <c r="G406" s="6">
        <v>7392</v>
      </c>
      <c r="H406" s="3">
        <v>1320</v>
      </c>
      <c r="I406" s="4" t="s">
        <v>32</v>
      </c>
    </row>
    <row r="407" spans="1:9" ht="18" customHeight="1" x14ac:dyDescent="0.25">
      <c r="A407" s="1">
        <v>2022</v>
      </c>
      <c r="B407" s="1" t="s">
        <v>3</v>
      </c>
      <c r="C407" s="1" t="s">
        <v>13</v>
      </c>
      <c r="D407" s="2" t="s">
        <v>77</v>
      </c>
      <c r="E407" s="3">
        <v>3566</v>
      </c>
      <c r="F407" s="3">
        <v>4577.3</v>
      </c>
      <c r="G407" s="3">
        <v>5126.576</v>
      </c>
      <c r="H407" s="3">
        <v>915.46</v>
      </c>
      <c r="I407" s="4" t="s">
        <v>32</v>
      </c>
    </row>
    <row r="408" spans="1:9" ht="18" customHeight="1" x14ac:dyDescent="0.25">
      <c r="A408" s="1">
        <v>2022</v>
      </c>
      <c r="B408" s="1" t="s">
        <v>3</v>
      </c>
      <c r="C408" s="1" t="s">
        <v>13</v>
      </c>
      <c r="D408" s="2" t="s">
        <v>28</v>
      </c>
      <c r="E408" s="3">
        <v>2498</v>
      </c>
      <c r="F408" s="3">
        <v>8000</v>
      </c>
      <c r="G408" s="3">
        <v>8960</v>
      </c>
      <c r="H408" s="3">
        <v>1600</v>
      </c>
      <c r="I408" s="4" t="s">
        <v>32</v>
      </c>
    </row>
    <row r="409" spans="1:9" ht="18" customHeight="1" x14ac:dyDescent="0.25">
      <c r="A409" s="1">
        <v>2022</v>
      </c>
      <c r="B409" s="1" t="s">
        <v>3</v>
      </c>
      <c r="C409" s="1" t="s">
        <v>74</v>
      </c>
      <c r="D409" s="2" t="s">
        <v>75</v>
      </c>
      <c r="E409" s="3">
        <v>1245</v>
      </c>
      <c r="F409" s="3">
        <v>4577.2</v>
      </c>
      <c r="G409" s="3">
        <v>5126.4639999999999</v>
      </c>
      <c r="H409" s="3">
        <v>915.44</v>
      </c>
      <c r="I409" s="4" t="s">
        <v>32</v>
      </c>
    </row>
    <row r="410" spans="1:9" ht="18" customHeight="1" x14ac:dyDescent="0.25">
      <c r="A410" s="1">
        <v>2022</v>
      </c>
      <c r="B410" s="1" t="s">
        <v>3</v>
      </c>
      <c r="C410" s="1" t="s">
        <v>29</v>
      </c>
      <c r="D410" s="5" t="s">
        <v>73</v>
      </c>
      <c r="E410" s="6">
        <v>644</v>
      </c>
      <c r="F410" s="6">
        <v>5743.5</v>
      </c>
      <c r="G410" s="6">
        <v>6432.72</v>
      </c>
      <c r="H410" s="3">
        <v>1148.7</v>
      </c>
      <c r="I410" s="4" t="s">
        <v>32</v>
      </c>
    </row>
    <row r="411" spans="1:9" ht="18" customHeight="1" x14ac:dyDescent="0.25">
      <c r="A411" s="1">
        <v>2022</v>
      </c>
      <c r="B411" s="1" t="s">
        <v>3</v>
      </c>
      <c r="C411" s="1" t="s">
        <v>12</v>
      </c>
      <c r="D411" s="5" t="s">
        <v>24</v>
      </c>
      <c r="E411" s="6">
        <v>643</v>
      </c>
      <c r="F411" s="6">
        <v>7000</v>
      </c>
      <c r="G411" s="6">
        <v>7840</v>
      </c>
      <c r="H411" s="3">
        <v>1400</v>
      </c>
      <c r="I411" s="4" t="s">
        <v>32</v>
      </c>
    </row>
    <row r="412" spans="1:9" ht="18" customHeight="1" x14ac:dyDescent="0.25">
      <c r="A412" s="1">
        <v>2022</v>
      </c>
      <c r="B412" s="1" t="s">
        <v>3</v>
      </c>
      <c r="C412" s="1" t="s">
        <v>29</v>
      </c>
      <c r="D412" s="5" t="s">
        <v>25</v>
      </c>
      <c r="E412" s="6">
        <v>455</v>
      </c>
      <c r="F412" s="6">
        <v>4578.6000000000004</v>
      </c>
      <c r="G412" s="6">
        <v>5128.0320000000002</v>
      </c>
      <c r="H412" s="3">
        <v>915.72000000000014</v>
      </c>
      <c r="I412" s="4" t="s">
        <v>32</v>
      </c>
    </row>
    <row r="413" spans="1:9" ht="18" customHeight="1" x14ac:dyDescent="0.25">
      <c r="A413" s="1">
        <v>2022</v>
      </c>
      <c r="B413" s="1" t="s">
        <v>3</v>
      </c>
      <c r="C413" s="1" t="s">
        <v>12</v>
      </c>
      <c r="D413" s="5" t="s">
        <v>23</v>
      </c>
      <c r="E413" s="7">
        <v>345</v>
      </c>
      <c r="F413" s="7">
        <v>7000</v>
      </c>
      <c r="G413" s="7">
        <v>7840</v>
      </c>
      <c r="H413" s="3">
        <v>1400</v>
      </c>
      <c r="I413" s="4" t="s">
        <v>32</v>
      </c>
    </row>
    <row r="414" spans="1:9" ht="18" customHeight="1" x14ac:dyDescent="0.25">
      <c r="A414" s="1">
        <v>2022</v>
      </c>
      <c r="B414" s="1" t="s">
        <v>3</v>
      </c>
      <c r="C414" s="1" t="s">
        <v>74</v>
      </c>
      <c r="D414" s="2" t="s">
        <v>27</v>
      </c>
      <c r="E414" s="3">
        <v>122</v>
      </c>
      <c r="F414" s="3">
        <v>100</v>
      </c>
      <c r="G414" s="3">
        <v>112</v>
      </c>
      <c r="H414" s="3">
        <v>20</v>
      </c>
      <c r="I414" s="4" t="s">
        <v>32</v>
      </c>
    </row>
    <row r="415" spans="1:9" ht="18" customHeight="1" x14ac:dyDescent="0.25">
      <c r="A415" s="1">
        <v>2022</v>
      </c>
      <c r="B415" s="1" t="s">
        <v>3</v>
      </c>
      <c r="C415" s="1" t="s">
        <v>14</v>
      </c>
      <c r="D415" s="5" t="s">
        <v>70</v>
      </c>
      <c r="E415" s="6">
        <v>78</v>
      </c>
      <c r="F415" s="6">
        <v>2288.6</v>
      </c>
      <c r="G415" s="6">
        <v>5126.4639999999999</v>
      </c>
      <c r="H415" s="3">
        <v>457.72</v>
      </c>
      <c r="I415" s="4" t="s">
        <v>32</v>
      </c>
    </row>
    <row r="416" spans="1:9" ht="18" customHeight="1" x14ac:dyDescent="0.25">
      <c r="A416" s="1">
        <v>2022</v>
      </c>
      <c r="B416" s="1" t="s">
        <v>3</v>
      </c>
      <c r="C416" s="1" t="s">
        <v>14</v>
      </c>
      <c r="D416" s="5" t="s">
        <v>78</v>
      </c>
      <c r="E416" s="6">
        <v>76</v>
      </c>
      <c r="F416" s="6">
        <v>2288.4499999999998</v>
      </c>
      <c r="G416" s="6">
        <v>5126.1279999999997</v>
      </c>
      <c r="H416" s="3">
        <v>457.69</v>
      </c>
      <c r="I416" s="4" t="s">
        <v>32</v>
      </c>
    </row>
    <row r="417" spans="1:9" ht="18" customHeight="1" x14ac:dyDescent="0.25">
      <c r="A417" s="1">
        <v>2022</v>
      </c>
      <c r="B417" s="1" t="s">
        <v>3</v>
      </c>
      <c r="C417" s="1" t="s">
        <v>14</v>
      </c>
      <c r="D417" s="5" t="s">
        <v>71</v>
      </c>
      <c r="E417" s="6">
        <v>46</v>
      </c>
      <c r="F417" s="6">
        <v>100</v>
      </c>
      <c r="G417" s="6">
        <v>224</v>
      </c>
      <c r="H417" s="3">
        <v>20</v>
      </c>
      <c r="I417" s="4" t="s">
        <v>32</v>
      </c>
    </row>
    <row r="418" spans="1:9" ht="18" customHeight="1" x14ac:dyDescent="0.25">
      <c r="A418" s="1">
        <v>2022</v>
      </c>
      <c r="B418" s="1" t="s">
        <v>3</v>
      </c>
      <c r="C418" s="1" t="s">
        <v>14</v>
      </c>
      <c r="D418" s="5" t="s">
        <v>72</v>
      </c>
      <c r="E418" s="6">
        <v>34</v>
      </c>
      <c r="F418" s="6">
        <v>2288.4</v>
      </c>
      <c r="G418" s="6">
        <v>5126.0160000000005</v>
      </c>
      <c r="H418" s="3">
        <v>457.68000000000006</v>
      </c>
      <c r="I418" s="4" t="s">
        <v>32</v>
      </c>
    </row>
    <row r="419" spans="1:9" ht="18" customHeight="1" x14ac:dyDescent="0.25">
      <c r="A419" s="1">
        <v>2022</v>
      </c>
      <c r="B419" s="1" t="s">
        <v>3</v>
      </c>
      <c r="C419" s="1" t="s">
        <v>74</v>
      </c>
      <c r="D419" s="2" t="s">
        <v>76</v>
      </c>
      <c r="E419" s="3">
        <v>7</v>
      </c>
      <c r="F419" s="3">
        <v>200</v>
      </c>
      <c r="G419" s="3">
        <v>224</v>
      </c>
      <c r="H419" s="3">
        <v>40</v>
      </c>
      <c r="I419" s="4" t="s">
        <v>32</v>
      </c>
    </row>
    <row r="420" spans="1:9" ht="18" customHeight="1" x14ac:dyDescent="0.25">
      <c r="A420" s="1">
        <v>2022</v>
      </c>
      <c r="B420" s="1" t="s">
        <v>3</v>
      </c>
      <c r="C420" s="1" t="s">
        <v>14</v>
      </c>
      <c r="D420" s="5" t="s">
        <v>22</v>
      </c>
      <c r="E420" s="6">
        <v>3</v>
      </c>
      <c r="F420" s="6">
        <v>2288.65</v>
      </c>
      <c r="G420" s="6">
        <v>5126.576</v>
      </c>
      <c r="H420" s="3">
        <v>457.73</v>
      </c>
      <c r="I420" s="4" t="s">
        <v>32</v>
      </c>
    </row>
    <row r="421" spans="1:9" ht="18" customHeight="1" x14ac:dyDescent="0.25">
      <c r="A421" s="1">
        <v>2022</v>
      </c>
      <c r="B421" s="1" t="s">
        <v>3</v>
      </c>
      <c r="C421" s="1" t="s">
        <v>26</v>
      </c>
      <c r="D421" s="5" t="s">
        <v>26</v>
      </c>
      <c r="E421" s="6">
        <v>2</v>
      </c>
      <c r="F421" s="6">
        <v>7920</v>
      </c>
      <c r="G421" s="6">
        <v>7392</v>
      </c>
      <c r="H421" s="3">
        <v>1584</v>
      </c>
      <c r="I421" s="4" t="s">
        <v>32</v>
      </c>
    </row>
    <row r="422" spans="1:9" ht="18" customHeight="1" x14ac:dyDescent="0.25">
      <c r="A422" s="1">
        <v>2022</v>
      </c>
      <c r="B422" s="1" t="s">
        <v>4</v>
      </c>
      <c r="C422" s="1" t="s">
        <v>13</v>
      </c>
      <c r="D422" s="2" t="s">
        <v>77</v>
      </c>
      <c r="E422" s="3">
        <v>3566</v>
      </c>
      <c r="F422" s="3">
        <v>4577.3</v>
      </c>
      <c r="G422" s="3">
        <v>5126.576</v>
      </c>
      <c r="H422" s="3">
        <v>915.46</v>
      </c>
      <c r="I422" s="4" t="s">
        <v>30</v>
      </c>
    </row>
    <row r="423" spans="1:9" ht="18" customHeight="1" x14ac:dyDescent="0.25">
      <c r="A423" s="1">
        <v>2022</v>
      </c>
      <c r="B423" s="1" t="s">
        <v>4</v>
      </c>
      <c r="C423" s="1" t="s">
        <v>13</v>
      </c>
      <c r="D423" s="2" t="s">
        <v>28</v>
      </c>
      <c r="E423" s="3">
        <v>2498</v>
      </c>
      <c r="F423" s="3">
        <v>8800</v>
      </c>
      <c r="G423" s="3">
        <v>8960</v>
      </c>
      <c r="H423" s="3">
        <v>1760</v>
      </c>
      <c r="I423" s="4" t="s">
        <v>30</v>
      </c>
    </row>
    <row r="424" spans="1:9" ht="18" customHeight="1" x14ac:dyDescent="0.25">
      <c r="A424" s="1">
        <v>2022</v>
      </c>
      <c r="B424" s="1" t="s">
        <v>4</v>
      </c>
      <c r="C424" s="1" t="s">
        <v>74</v>
      </c>
      <c r="D424" s="2" t="s">
        <v>75</v>
      </c>
      <c r="E424" s="3">
        <v>1245</v>
      </c>
      <c r="F424" s="3">
        <v>5034.92</v>
      </c>
      <c r="G424" s="3">
        <v>5126.4639999999999</v>
      </c>
      <c r="H424" s="3">
        <v>1006.984</v>
      </c>
      <c r="I424" s="4" t="s">
        <v>30</v>
      </c>
    </row>
    <row r="425" spans="1:9" ht="18" customHeight="1" x14ac:dyDescent="0.25">
      <c r="A425" s="1">
        <v>2022</v>
      </c>
      <c r="B425" s="1" t="s">
        <v>4</v>
      </c>
      <c r="C425" s="1" t="s">
        <v>29</v>
      </c>
      <c r="D425" s="5" t="s">
        <v>73</v>
      </c>
      <c r="E425" s="6">
        <v>644</v>
      </c>
      <c r="F425" s="6">
        <v>6317.85</v>
      </c>
      <c r="G425" s="6">
        <v>6432.72</v>
      </c>
      <c r="H425" s="3">
        <v>1263.5700000000002</v>
      </c>
      <c r="I425" s="4" t="s">
        <v>30</v>
      </c>
    </row>
    <row r="426" spans="1:9" ht="18" customHeight="1" x14ac:dyDescent="0.25">
      <c r="A426" s="1">
        <v>2022</v>
      </c>
      <c r="B426" s="1" t="s">
        <v>4</v>
      </c>
      <c r="C426" s="1" t="s">
        <v>12</v>
      </c>
      <c r="D426" s="5" t="s">
        <v>24</v>
      </c>
      <c r="E426" s="6">
        <v>643</v>
      </c>
      <c r="F426" s="6">
        <v>7700</v>
      </c>
      <c r="G426" s="6">
        <v>7840</v>
      </c>
      <c r="H426" s="3">
        <v>1540</v>
      </c>
      <c r="I426" s="4" t="s">
        <v>30</v>
      </c>
    </row>
    <row r="427" spans="1:9" ht="18" customHeight="1" x14ac:dyDescent="0.25">
      <c r="A427" s="1">
        <v>2022</v>
      </c>
      <c r="B427" s="1" t="s">
        <v>4</v>
      </c>
      <c r="C427" s="1" t="s">
        <v>29</v>
      </c>
      <c r="D427" s="5" t="s">
        <v>25</v>
      </c>
      <c r="E427" s="6">
        <v>455</v>
      </c>
      <c r="F427" s="6">
        <v>5036.46</v>
      </c>
      <c r="G427" s="6">
        <v>5128.0320000000002</v>
      </c>
      <c r="H427" s="3">
        <v>1007.292</v>
      </c>
      <c r="I427" s="4" t="s">
        <v>32</v>
      </c>
    </row>
    <row r="428" spans="1:9" ht="18" customHeight="1" x14ac:dyDescent="0.25">
      <c r="A428" s="1">
        <v>2022</v>
      </c>
      <c r="B428" s="1" t="s">
        <v>4</v>
      </c>
      <c r="C428" s="1" t="s">
        <v>12</v>
      </c>
      <c r="D428" s="5" t="s">
        <v>23</v>
      </c>
      <c r="E428" s="7">
        <v>500</v>
      </c>
      <c r="F428" s="7">
        <v>7700</v>
      </c>
      <c r="G428" s="7">
        <v>7840</v>
      </c>
      <c r="H428" s="3">
        <v>1540</v>
      </c>
      <c r="I428" s="4" t="s">
        <v>32</v>
      </c>
    </row>
    <row r="429" spans="1:9" ht="18" customHeight="1" x14ac:dyDescent="0.25">
      <c r="A429" s="1">
        <v>2022</v>
      </c>
      <c r="B429" s="1" t="s">
        <v>4</v>
      </c>
      <c r="C429" s="1" t="s">
        <v>74</v>
      </c>
      <c r="D429" s="2" t="s">
        <v>27</v>
      </c>
      <c r="E429" s="3">
        <v>122</v>
      </c>
      <c r="F429" s="3">
        <v>110</v>
      </c>
      <c r="G429" s="3">
        <v>112</v>
      </c>
      <c r="H429" s="3">
        <v>22</v>
      </c>
      <c r="I429" s="4" t="s">
        <v>32</v>
      </c>
    </row>
    <row r="430" spans="1:9" ht="18" customHeight="1" x14ac:dyDescent="0.25">
      <c r="A430" s="1">
        <v>2022</v>
      </c>
      <c r="B430" s="1" t="s">
        <v>4</v>
      </c>
      <c r="C430" s="1" t="s">
        <v>14</v>
      </c>
      <c r="D430" s="5" t="s">
        <v>70</v>
      </c>
      <c r="E430" s="6">
        <v>78</v>
      </c>
      <c r="F430" s="6">
        <v>2517.46</v>
      </c>
      <c r="G430" s="6">
        <v>5126.4639999999999</v>
      </c>
      <c r="H430" s="3">
        <v>503.49200000000002</v>
      </c>
      <c r="I430" s="4" t="s">
        <v>32</v>
      </c>
    </row>
    <row r="431" spans="1:9" ht="18" customHeight="1" x14ac:dyDescent="0.25">
      <c r="A431" s="1">
        <v>2022</v>
      </c>
      <c r="B431" s="1" t="s">
        <v>4</v>
      </c>
      <c r="C431" s="1" t="s">
        <v>14</v>
      </c>
      <c r="D431" s="5" t="s">
        <v>78</v>
      </c>
      <c r="E431" s="6">
        <v>76</v>
      </c>
      <c r="F431" s="6">
        <v>2288.4499999999998</v>
      </c>
      <c r="G431" s="6">
        <v>5126.1279999999997</v>
      </c>
      <c r="H431" s="3">
        <v>457.69</v>
      </c>
      <c r="I431" s="4" t="s">
        <v>32</v>
      </c>
    </row>
    <row r="432" spans="1:9" ht="18" customHeight="1" x14ac:dyDescent="0.25">
      <c r="A432" s="1">
        <v>2022</v>
      </c>
      <c r="B432" s="1" t="s">
        <v>4</v>
      </c>
      <c r="C432" s="1" t="s">
        <v>14</v>
      </c>
      <c r="D432" s="5" t="s">
        <v>71</v>
      </c>
      <c r="E432" s="6">
        <v>46</v>
      </c>
      <c r="F432" s="6">
        <v>100</v>
      </c>
      <c r="G432" s="6">
        <v>224</v>
      </c>
      <c r="H432" s="3">
        <v>20</v>
      </c>
      <c r="I432" s="4" t="s">
        <v>32</v>
      </c>
    </row>
    <row r="433" spans="1:9" ht="18" customHeight="1" x14ac:dyDescent="0.25">
      <c r="A433" s="1">
        <v>2022</v>
      </c>
      <c r="B433" s="1" t="s">
        <v>4</v>
      </c>
      <c r="C433" s="1" t="s">
        <v>14</v>
      </c>
      <c r="D433" s="5" t="s">
        <v>72</v>
      </c>
      <c r="E433" s="6">
        <v>34</v>
      </c>
      <c r="F433" s="6">
        <v>2288.4</v>
      </c>
      <c r="G433" s="6">
        <v>5126.0160000000005</v>
      </c>
      <c r="H433" s="3">
        <v>457.68000000000006</v>
      </c>
      <c r="I433" s="4" t="s">
        <v>32</v>
      </c>
    </row>
    <row r="434" spans="1:9" ht="18" customHeight="1" x14ac:dyDescent="0.25">
      <c r="A434" s="1">
        <v>2022</v>
      </c>
      <c r="B434" s="1" t="s">
        <v>4</v>
      </c>
      <c r="C434" s="1" t="s">
        <v>74</v>
      </c>
      <c r="D434" s="2" t="s">
        <v>76</v>
      </c>
      <c r="E434" s="3">
        <v>7</v>
      </c>
      <c r="F434" s="3">
        <v>200</v>
      </c>
      <c r="G434" s="3">
        <v>224</v>
      </c>
      <c r="H434" s="3">
        <v>40</v>
      </c>
      <c r="I434" s="4" t="s">
        <v>32</v>
      </c>
    </row>
    <row r="435" spans="1:9" ht="18" customHeight="1" x14ac:dyDescent="0.25">
      <c r="A435" s="1">
        <v>2022</v>
      </c>
      <c r="B435" s="1" t="s">
        <v>4</v>
      </c>
      <c r="C435" s="1" t="s">
        <v>14</v>
      </c>
      <c r="D435" s="5" t="s">
        <v>22</v>
      </c>
      <c r="E435" s="6">
        <v>3</v>
      </c>
      <c r="F435" s="6">
        <v>3300</v>
      </c>
      <c r="G435" s="6">
        <v>5126.576</v>
      </c>
      <c r="H435" s="3">
        <v>660</v>
      </c>
      <c r="I435" s="4" t="s">
        <v>32</v>
      </c>
    </row>
    <row r="436" spans="1:9" ht="18" customHeight="1" x14ac:dyDescent="0.25">
      <c r="A436" s="1">
        <v>2022</v>
      </c>
      <c r="B436" s="1" t="s">
        <v>4</v>
      </c>
      <c r="C436" s="1" t="s">
        <v>26</v>
      </c>
      <c r="D436" s="5" t="s">
        <v>26</v>
      </c>
      <c r="E436" s="6">
        <v>2</v>
      </c>
      <c r="F436" s="6">
        <v>4577.3</v>
      </c>
      <c r="G436" s="6">
        <v>7392</v>
      </c>
      <c r="H436" s="3">
        <v>915.46</v>
      </c>
      <c r="I436" s="4" t="s">
        <v>30</v>
      </c>
    </row>
    <row r="437" spans="1:9" ht="18" customHeight="1" x14ac:dyDescent="0.25">
      <c r="A437" s="1">
        <v>2022</v>
      </c>
      <c r="B437" s="1" t="s">
        <v>5</v>
      </c>
      <c r="C437" s="1" t="s">
        <v>13</v>
      </c>
      <c r="D437" s="2" t="s">
        <v>77</v>
      </c>
      <c r="E437" s="3">
        <v>3566</v>
      </c>
      <c r="F437" s="3">
        <v>4577.3</v>
      </c>
      <c r="G437" s="3">
        <v>5126.576</v>
      </c>
      <c r="H437" s="3">
        <v>915.46</v>
      </c>
      <c r="I437" s="4" t="s">
        <v>32</v>
      </c>
    </row>
    <row r="438" spans="1:9" ht="18" customHeight="1" x14ac:dyDescent="0.25">
      <c r="A438" s="1">
        <v>2022</v>
      </c>
      <c r="B438" s="1" t="s">
        <v>5</v>
      </c>
      <c r="C438" s="1" t="s">
        <v>13</v>
      </c>
      <c r="D438" s="2" t="s">
        <v>28</v>
      </c>
      <c r="E438" s="3">
        <v>2498</v>
      </c>
      <c r="F438" s="3">
        <v>8000</v>
      </c>
      <c r="G438" s="3">
        <v>8960</v>
      </c>
      <c r="H438" s="3">
        <v>1600</v>
      </c>
      <c r="I438" s="4" t="s">
        <v>30</v>
      </c>
    </row>
    <row r="439" spans="1:9" ht="18" customHeight="1" x14ac:dyDescent="0.25">
      <c r="A439" s="1">
        <v>2022</v>
      </c>
      <c r="B439" s="1" t="s">
        <v>5</v>
      </c>
      <c r="C439" s="1" t="s">
        <v>74</v>
      </c>
      <c r="D439" s="2" t="s">
        <v>75</v>
      </c>
      <c r="E439" s="3">
        <v>1245</v>
      </c>
      <c r="F439" s="3">
        <v>4577.2</v>
      </c>
      <c r="G439" s="3">
        <v>5126.4639999999999</v>
      </c>
      <c r="H439" s="3">
        <v>915.44</v>
      </c>
      <c r="I439" s="4" t="s">
        <v>30</v>
      </c>
    </row>
    <row r="440" spans="1:9" ht="18" customHeight="1" x14ac:dyDescent="0.25">
      <c r="A440" s="1">
        <v>2022</v>
      </c>
      <c r="B440" s="1" t="s">
        <v>5</v>
      </c>
      <c r="C440" s="1" t="s">
        <v>29</v>
      </c>
      <c r="D440" s="5" t="s">
        <v>73</v>
      </c>
      <c r="E440" s="6">
        <v>644</v>
      </c>
      <c r="F440" s="6">
        <v>5743.5</v>
      </c>
      <c r="G440" s="6">
        <v>6432.72</v>
      </c>
      <c r="H440" s="3">
        <v>1148.7</v>
      </c>
      <c r="I440" s="4" t="s">
        <v>30</v>
      </c>
    </row>
    <row r="441" spans="1:9" ht="18" customHeight="1" x14ac:dyDescent="0.25">
      <c r="A441" s="1">
        <v>2022</v>
      </c>
      <c r="B441" s="1" t="s">
        <v>5</v>
      </c>
      <c r="C441" s="1" t="s">
        <v>12</v>
      </c>
      <c r="D441" s="5" t="s">
        <v>24</v>
      </c>
      <c r="E441" s="6">
        <v>643</v>
      </c>
      <c r="F441" s="6">
        <v>7000</v>
      </c>
      <c r="G441" s="6">
        <v>7840</v>
      </c>
      <c r="H441" s="3">
        <v>1400</v>
      </c>
      <c r="I441" s="4" t="s">
        <v>30</v>
      </c>
    </row>
    <row r="442" spans="1:9" ht="18" customHeight="1" x14ac:dyDescent="0.25">
      <c r="A442" s="1">
        <v>2022</v>
      </c>
      <c r="B442" s="1" t="s">
        <v>5</v>
      </c>
      <c r="C442" s="1" t="s">
        <v>29</v>
      </c>
      <c r="D442" s="5" t="s">
        <v>25</v>
      </c>
      <c r="E442" s="6">
        <v>455</v>
      </c>
      <c r="F442" s="6">
        <v>4578.6000000000004</v>
      </c>
      <c r="G442" s="6">
        <v>5128.0320000000002</v>
      </c>
      <c r="H442" s="3">
        <v>915.72000000000014</v>
      </c>
      <c r="I442" s="4" t="s">
        <v>30</v>
      </c>
    </row>
    <row r="443" spans="1:9" ht="18" customHeight="1" x14ac:dyDescent="0.25">
      <c r="A443" s="1">
        <v>2022</v>
      </c>
      <c r="B443" s="1" t="s">
        <v>5</v>
      </c>
      <c r="C443" s="1" t="s">
        <v>12</v>
      </c>
      <c r="D443" s="5" t="s">
        <v>23</v>
      </c>
      <c r="E443" s="7">
        <v>345</v>
      </c>
      <c r="F443" s="7">
        <v>7000</v>
      </c>
      <c r="G443" s="7">
        <v>7840</v>
      </c>
      <c r="H443" s="3">
        <v>1400</v>
      </c>
      <c r="I443" s="4" t="s">
        <v>30</v>
      </c>
    </row>
    <row r="444" spans="1:9" ht="18" customHeight="1" x14ac:dyDescent="0.25">
      <c r="A444" s="1">
        <v>2022</v>
      </c>
      <c r="B444" s="1" t="s">
        <v>5</v>
      </c>
      <c r="C444" s="1" t="s">
        <v>74</v>
      </c>
      <c r="D444" s="2" t="s">
        <v>27</v>
      </c>
      <c r="E444" s="3">
        <v>122</v>
      </c>
      <c r="F444" s="3">
        <v>100</v>
      </c>
      <c r="G444" s="3">
        <v>112</v>
      </c>
      <c r="H444" s="3">
        <v>20</v>
      </c>
      <c r="I444" s="4" t="s">
        <v>30</v>
      </c>
    </row>
    <row r="445" spans="1:9" ht="18" customHeight="1" x14ac:dyDescent="0.25">
      <c r="A445" s="1">
        <v>2022</v>
      </c>
      <c r="B445" s="1" t="s">
        <v>5</v>
      </c>
      <c r="C445" s="1" t="s">
        <v>14</v>
      </c>
      <c r="D445" s="5" t="s">
        <v>70</v>
      </c>
      <c r="E445" s="6">
        <v>78</v>
      </c>
      <c r="F445" s="6">
        <v>2288.6</v>
      </c>
      <c r="G445" s="6">
        <v>5126.4639999999999</v>
      </c>
      <c r="H445" s="3">
        <v>457.72</v>
      </c>
      <c r="I445" s="4" t="s">
        <v>30</v>
      </c>
    </row>
    <row r="446" spans="1:9" ht="18" customHeight="1" x14ac:dyDescent="0.25">
      <c r="A446" s="1">
        <v>2022</v>
      </c>
      <c r="B446" s="1" t="s">
        <v>5</v>
      </c>
      <c r="C446" s="1" t="s">
        <v>14</v>
      </c>
      <c r="D446" s="5" t="s">
        <v>78</v>
      </c>
      <c r="E446" s="6">
        <v>76</v>
      </c>
      <c r="F446" s="6">
        <v>2288.4499999999998</v>
      </c>
      <c r="G446" s="6">
        <v>5126.1279999999997</v>
      </c>
      <c r="H446" s="3">
        <v>457.69</v>
      </c>
      <c r="I446" s="4" t="s">
        <v>30</v>
      </c>
    </row>
    <row r="447" spans="1:9" ht="18" customHeight="1" x14ac:dyDescent="0.25">
      <c r="A447" s="1">
        <v>2022</v>
      </c>
      <c r="B447" s="1" t="s">
        <v>5</v>
      </c>
      <c r="C447" s="1" t="s">
        <v>14</v>
      </c>
      <c r="D447" s="5" t="s">
        <v>71</v>
      </c>
      <c r="E447" s="6">
        <v>46</v>
      </c>
      <c r="F447" s="6">
        <v>100</v>
      </c>
      <c r="G447" s="6">
        <v>224</v>
      </c>
      <c r="H447" s="3">
        <v>20</v>
      </c>
      <c r="I447" s="4" t="s">
        <v>30</v>
      </c>
    </row>
    <row r="448" spans="1:9" ht="18" customHeight="1" x14ac:dyDescent="0.25">
      <c r="A448" s="1">
        <v>2022</v>
      </c>
      <c r="B448" s="1" t="s">
        <v>5</v>
      </c>
      <c r="C448" s="1" t="s">
        <v>14</v>
      </c>
      <c r="D448" s="5" t="s">
        <v>72</v>
      </c>
      <c r="E448" s="6">
        <v>34</v>
      </c>
      <c r="F448" s="6">
        <v>2288.4</v>
      </c>
      <c r="G448" s="6">
        <v>5126.0160000000005</v>
      </c>
      <c r="H448" s="3">
        <v>457.68000000000006</v>
      </c>
      <c r="I448" s="4" t="s">
        <v>30</v>
      </c>
    </row>
    <row r="449" spans="1:9" ht="18" customHeight="1" x14ac:dyDescent="0.25">
      <c r="A449" s="1">
        <v>2022</v>
      </c>
      <c r="B449" s="1" t="s">
        <v>5</v>
      </c>
      <c r="C449" s="1" t="s">
        <v>74</v>
      </c>
      <c r="D449" s="2" t="s">
        <v>76</v>
      </c>
      <c r="E449" s="3">
        <v>7</v>
      </c>
      <c r="F449" s="3">
        <v>200</v>
      </c>
      <c r="G449" s="3">
        <v>224</v>
      </c>
      <c r="H449" s="3">
        <v>40</v>
      </c>
      <c r="I449" s="4" t="s">
        <v>30</v>
      </c>
    </row>
    <row r="450" spans="1:9" ht="18" customHeight="1" x14ac:dyDescent="0.25">
      <c r="A450" s="1">
        <v>2022</v>
      </c>
      <c r="B450" s="1" t="s">
        <v>5</v>
      </c>
      <c r="C450" s="1" t="s">
        <v>26</v>
      </c>
      <c r="D450" s="5" t="s">
        <v>26</v>
      </c>
      <c r="E450" s="6">
        <v>3</v>
      </c>
      <c r="F450" s="6">
        <v>4577.3</v>
      </c>
      <c r="G450" s="6">
        <v>7392</v>
      </c>
      <c r="H450" s="3">
        <v>915.46</v>
      </c>
      <c r="I450" s="4" t="s">
        <v>30</v>
      </c>
    </row>
    <row r="451" spans="1:9" ht="18" customHeight="1" x14ac:dyDescent="0.25">
      <c r="A451" s="1">
        <v>2022</v>
      </c>
      <c r="B451" s="1" t="s">
        <v>5</v>
      </c>
      <c r="C451" s="1" t="s">
        <v>14</v>
      </c>
      <c r="D451" s="5" t="s">
        <v>22</v>
      </c>
      <c r="E451" s="6">
        <v>3</v>
      </c>
      <c r="F451" s="6">
        <v>2288.65</v>
      </c>
      <c r="G451" s="6">
        <v>5126.576</v>
      </c>
      <c r="H451" s="3">
        <v>457.73</v>
      </c>
      <c r="I451" s="4" t="s">
        <v>30</v>
      </c>
    </row>
    <row r="452" spans="1:9" ht="18" customHeight="1" x14ac:dyDescent="0.25">
      <c r="A452" s="1">
        <v>2022</v>
      </c>
      <c r="B452" s="1" t="s">
        <v>6</v>
      </c>
      <c r="C452" s="1" t="s">
        <v>13</v>
      </c>
      <c r="D452" s="2" t="s">
        <v>77</v>
      </c>
      <c r="E452" s="3">
        <v>3566</v>
      </c>
      <c r="F452" s="3">
        <v>4577.3</v>
      </c>
      <c r="G452" s="3">
        <v>5126.576</v>
      </c>
      <c r="H452" s="3">
        <v>915.46</v>
      </c>
      <c r="I452" s="4" t="s">
        <v>30</v>
      </c>
    </row>
    <row r="453" spans="1:9" ht="18" customHeight="1" x14ac:dyDescent="0.25">
      <c r="A453" s="1">
        <v>2022</v>
      </c>
      <c r="B453" s="1" t="s">
        <v>6</v>
      </c>
      <c r="C453" s="1" t="s">
        <v>13</v>
      </c>
      <c r="D453" s="2" t="s">
        <v>28</v>
      </c>
      <c r="E453" s="3">
        <v>9000</v>
      </c>
      <c r="F453" s="3">
        <v>8000</v>
      </c>
      <c r="G453" s="3">
        <v>8960</v>
      </c>
      <c r="H453" s="3">
        <v>1600</v>
      </c>
      <c r="I453" s="4" t="s">
        <v>30</v>
      </c>
    </row>
    <row r="454" spans="1:9" ht="18" customHeight="1" x14ac:dyDescent="0.25">
      <c r="A454" s="1">
        <v>2022</v>
      </c>
      <c r="B454" s="1" t="s">
        <v>6</v>
      </c>
      <c r="C454" s="1" t="s">
        <v>74</v>
      </c>
      <c r="D454" s="2" t="s">
        <v>75</v>
      </c>
      <c r="E454" s="3">
        <v>1245</v>
      </c>
      <c r="F454" s="3">
        <v>4577.2</v>
      </c>
      <c r="G454" s="3">
        <v>5126.4639999999999</v>
      </c>
      <c r="H454" s="3">
        <v>915.44</v>
      </c>
      <c r="I454" s="4" t="s">
        <v>30</v>
      </c>
    </row>
    <row r="455" spans="1:9" ht="18" customHeight="1" x14ac:dyDescent="0.25">
      <c r="A455" s="1">
        <v>2022</v>
      </c>
      <c r="B455" s="1" t="s">
        <v>6</v>
      </c>
      <c r="C455" s="1" t="s">
        <v>29</v>
      </c>
      <c r="D455" s="5" t="s">
        <v>73</v>
      </c>
      <c r="E455" s="6">
        <v>644</v>
      </c>
      <c r="F455" s="6">
        <v>5743.5</v>
      </c>
      <c r="G455" s="6">
        <v>6432.72</v>
      </c>
      <c r="H455" s="3">
        <v>1148.7</v>
      </c>
      <c r="I455" s="4" t="s">
        <v>30</v>
      </c>
    </row>
    <row r="456" spans="1:9" ht="18" customHeight="1" x14ac:dyDescent="0.25">
      <c r="A456" s="1">
        <v>2022</v>
      </c>
      <c r="B456" s="1" t="s">
        <v>6</v>
      </c>
      <c r="C456" s="1" t="s">
        <v>12</v>
      </c>
      <c r="D456" s="5" t="s">
        <v>24</v>
      </c>
      <c r="E456" s="6">
        <v>643</v>
      </c>
      <c r="F456" s="6">
        <v>7000</v>
      </c>
      <c r="G456" s="6">
        <v>7840</v>
      </c>
      <c r="H456" s="3">
        <v>1400</v>
      </c>
      <c r="I456" s="4" t="s">
        <v>30</v>
      </c>
    </row>
    <row r="457" spans="1:9" ht="18" customHeight="1" x14ac:dyDescent="0.25">
      <c r="A457" s="1">
        <v>2022</v>
      </c>
      <c r="B457" s="1" t="s">
        <v>6</v>
      </c>
      <c r="C457" s="1" t="s">
        <v>29</v>
      </c>
      <c r="D457" s="5" t="s">
        <v>25</v>
      </c>
      <c r="E457" s="6">
        <v>455</v>
      </c>
      <c r="F457" s="6">
        <v>4578.6000000000004</v>
      </c>
      <c r="G457" s="6">
        <v>5128.0320000000002</v>
      </c>
      <c r="H457" s="3">
        <v>915.72000000000014</v>
      </c>
      <c r="I457" s="4" t="s">
        <v>30</v>
      </c>
    </row>
    <row r="458" spans="1:9" ht="18" customHeight="1" x14ac:dyDescent="0.25">
      <c r="A458" s="1">
        <v>2022</v>
      </c>
      <c r="B458" s="1" t="s">
        <v>6</v>
      </c>
      <c r="C458" s="1" t="s">
        <v>12</v>
      </c>
      <c r="D458" s="5" t="s">
        <v>23</v>
      </c>
      <c r="E458" s="7">
        <v>345</v>
      </c>
      <c r="F458" s="7">
        <v>7000</v>
      </c>
      <c r="G458" s="7">
        <v>7840</v>
      </c>
      <c r="H458" s="3">
        <v>1400</v>
      </c>
      <c r="I458" s="4" t="s">
        <v>30</v>
      </c>
    </row>
    <row r="459" spans="1:9" ht="18" customHeight="1" x14ac:dyDescent="0.25">
      <c r="A459" s="1">
        <v>2022</v>
      </c>
      <c r="B459" s="1" t="s">
        <v>6</v>
      </c>
      <c r="C459" s="1" t="s">
        <v>74</v>
      </c>
      <c r="D459" s="2" t="s">
        <v>27</v>
      </c>
      <c r="E459" s="3">
        <v>122</v>
      </c>
      <c r="F459" s="3">
        <v>100</v>
      </c>
      <c r="G459" s="3">
        <v>112</v>
      </c>
      <c r="H459" s="3">
        <v>20</v>
      </c>
      <c r="I459" s="4" t="s">
        <v>30</v>
      </c>
    </row>
    <row r="460" spans="1:9" ht="18" customHeight="1" x14ac:dyDescent="0.25">
      <c r="A460" s="1">
        <v>2022</v>
      </c>
      <c r="B460" s="1" t="s">
        <v>6</v>
      </c>
      <c r="C460" s="1" t="s">
        <v>14</v>
      </c>
      <c r="D460" s="5" t="s">
        <v>70</v>
      </c>
      <c r="E460" s="6">
        <v>78</v>
      </c>
      <c r="F460" s="6">
        <v>2288.6</v>
      </c>
      <c r="G460" s="6">
        <v>5126.4639999999999</v>
      </c>
      <c r="H460" s="3">
        <v>457.72</v>
      </c>
      <c r="I460" s="4" t="s">
        <v>30</v>
      </c>
    </row>
    <row r="461" spans="1:9" ht="18" customHeight="1" x14ac:dyDescent="0.25">
      <c r="A461" s="1">
        <v>2022</v>
      </c>
      <c r="B461" s="1" t="s">
        <v>6</v>
      </c>
      <c r="C461" s="1" t="s">
        <v>14</v>
      </c>
      <c r="D461" s="5" t="s">
        <v>78</v>
      </c>
      <c r="E461" s="6">
        <v>76</v>
      </c>
      <c r="F461" s="6">
        <v>2288.4499999999998</v>
      </c>
      <c r="G461" s="6">
        <v>5126.1279999999997</v>
      </c>
      <c r="H461" s="3">
        <v>457.69</v>
      </c>
      <c r="I461" s="4" t="s">
        <v>30</v>
      </c>
    </row>
    <row r="462" spans="1:9" ht="18" customHeight="1" x14ac:dyDescent="0.25">
      <c r="A462" s="1">
        <v>2022</v>
      </c>
      <c r="B462" s="1" t="s">
        <v>6</v>
      </c>
      <c r="C462" s="1" t="s">
        <v>14</v>
      </c>
      <c r="D462" s="5" t="s">
        <v>71</v>
      </c>
      <c r="E462" s="6">
        <v>46</v>
      </c>
      <c r="F462" s="6">
        <v>100</v>
      </c>
      <c r="G462" s="6">
        <v>224</v>
      </c>
      <c r="H462" s="3">
        <v>20</v>
      </c>
      <c r="I462" s="4" t="s">
        <v>30</v>
      </c>
    </row>
    <row r="463" spans="1:9" ht="18" customHeight="1" x14ac:dyDescent="0.25">
      <c r="A463" s="1">
        <v>2022</v>
      </c>
      <c r="B463" s="1" t="s">
        <v>6</v>
      </c>
      <c r="C463" s="1" t="s">
        <v>14</v>
      </c>
      <c r="D463" s="5" t="s">
        <v>72</v>
      </c>
      <c r="E463" s="6">
        <v>34</v>
      </c>
      <c r="F463" s="6">
        <v>2288.4</v>
      </c>
      <c r="G463" s="6">
        <v>5126.0160000000005</v>
      </c>
      <c r="H463" s="3">
        <v>457.68000000000006</v>
      </c>
      <c r="I463" s="4" t="s">
        <v>30</v>
      </c>
    </row>
    <row r="464" spans="1:9" ht="18" customHeight="1" x14ac:dyDescent="0.25">
      <c r="A464" s="1">
        <v>2022</v>
      </c>
      <c r="B464" s="1" t="s">
        <v>6</v>
      </c>
      <c r="C464" s="1" t="s">
        <v>74</v>
      </c>
      <c r="D464" s="2" t="s">
        <v>76</v>
      </c>
      <c r="E464" s="3">
        <v>7</v>
      </c>
      <c r="F464" s="3">
        <v>200</v>
      </c>
      <c r="G464" s="3">
        <v>224</v>
      </c>
      <c r="H464" s="3">
        <v>40</v>
      </c>
      <c r="I464" s="4" t="s">
        <v>30</v>
      </c>
    </row>
    <row r="465" spans="1:9" ht="18" customHeight="1" x14ac:dyDescent="0.25">
      <c r="A465" s="1">
        <v>2022</v>
      </c>
      <c r="B465" s="1" t="s">
        <v>6</v>
      </c>
      <c r="C465" s="1" t="s">
        <v>14</v>
      </c>
      <c r="D465" s="5" t="s">
        <v>22</v>
      </c>
      <c r="E465" s="6">
        <v>3</v>
      </c>
      <c r="F465" s="6">
        <v>2288.65</v>
      </c>
      <c r="G465" s="6">
        <v>5126.576</v>
      </c>
      <c r="H465" s="3">
        <v>457.73</v>
      </c>
      <c r="I465" s="4" t="s">
        <v>30</v>
      </c>
    </row>
    <row r="466" spans="1:9" ht="18" customHeight="1" x14ac:dyDescent="0.25">
      <c r="A466" s="1">
        <v>2022</v>
      </c>
      <c r="B466" s="1" t="s">
        <v>6</v>
      </c>
      <c r="C466" s="1" t="s">
        <v>26</v>
      </c>
      <c r="D466" s="5" t="s">
        <v>26</v>
      </c>
      <c r="E466" s="6">
        <v>2</v>
      </c>
      <c r="F466" s="6">
        <v>6600</v>
      </c>
      <c r="G466" s="6">
        <v>7392</v>
      </c>
      <c r="H466" s="3">
        <v>1320</v>
      </c>
      <c r="I466" s="4" t="s">
        <v>30</v>
      </c>
    </row>
    <row r="467" spans="1:9" ht="18" customHeight="1" x14ac:dyDescent="0.25">
      <c r="A467" s="1">
        <v>2022</v>
      </c>
      <c r="B467" s="1" t="s">
        <v>7</v>
      </c>
      <c r="C467" s="1" t="s">
        <v>13</v>
      </c>
      <c r="D467" s="2" t="s">
        <v>77</v>
      </c>
      <c r="E467" s="3">
        <v>3566</v>
      </c>
      <c r="F467" s="3">
        <v>4577.3</v>
      </c>
      <c r="G467" s="3">
        <v>5126.576</v>
      </c>
      <c r="H467" s="3">
        <v>915.46</v>
      </c>
      <c r="I467" s="4" t="s">
        <v>30</v>
      </c>
    </row>
    <row r="468" spans="1:9" ht="18" customHeight="1" x14ac:dyDescent="0.25">
      <c r="A468" s="1">
        <v>2022</v>
      </c>
      <c r="B468" s="1" t="s">
        <v>7</v>
      </c>
      <c r="C468" s="1" t="s">
        <v>13</v>
      </c>
      <c r="D468" s="2" t="s">
        <v>28</v>
      </c>
      <c r="E468" s="3">
        <v>2498</v>
      </c>
      <c r="F468" s="3">
        <v>8000</v>
      </c>
      <c r="G468" s="3">
        <v>8960</v>
      </c>
      <c r="H468" s="3">
        <v>1600</v>
      </c>
      <c r="I468" s="4" t="s">
        <v>30</v>
      </c>
    </row>
    <row r="469" spans="1:9" ht="18" customHeight="1" x14ac:dyDescent="0.25">
      <c r="A469" s="1">
        <v>2022</v>
      </c>
      <c r="B469" s="1" t="s">
        <v>7</v>
      </c>
      <c r="C469" s="1" t="s">
        <v>74</v>
      </c>
      <c r="D469" s="2" t="s">
        <v>75</v>
      </c>
      <c r="E469" s="3">
        <v>1245</v>
      </c>
      <c r="F469" s="3">
        <v>4577.2</v>
      </c>
      <c r="G469" s="3">
        <v>5126.4639999999999</v>
      </c>
      <c r="H469" s="3">
        <v>915.44</v>
      </c>
      <c r="I469" s="4" t="s">
        <v>30</v>
      </c>
    </row>
    <row r="470" spans="1:9" ht="18" customHeight="1" x14ac:dyDescent="0.25">
      <c r="A470" s="1">
        <v>2022</v>
      </c>
      <c r="B470" s="1" t="s">
        <v>7</v>
      </c>
      <c r="C470" s="1" t="s">
        <v>29</v>
      </c>
      <c r="D470" s="5" t="s">
        <v>73</v>
      </c>
      <c r="E470" s="6">
        <v>644</v>
      </c>
      <c r="F470" s="6">
        <v>5743.5</v>
      </c>
      <c r="G470" s="6">
        <v>6432.72</v>
      </c>
      <c r="H470" s="3">
        <v>1148.7</v>
      </c>
      <c r="I470" s="4" t="s">
        <v>30</v>
      </c>
    </row>
    <row r="471" spans="1:9" ht="18" customHeight="1" x14ac:dyDescent="0.25">
      <c r="A471" s="1">
        <v>2022</v>
      </c>
      <c r="B471" s="1" t="s">
        <v>7</v>
      </c>
      <c r="C471" s="1" t="s">
        <v>12</v>
      </c>
      <c r="D471" s="5" t="s">
        <v>24</v>
      </c>
      <c r="E471" s="6">
        <v>643</v>
      </c>
      <c r="F471" s="6">
        <v>7000</v>
      </c>
      <c r="G471" s="6">
        <v>7840</v>
      </c>
      <c r="H471" s="3">
        <v>1400</v>
      </c>
      <c r="I471" s="4" t="s">
        <v>30</v>
      </c>
    </row>
    <row r="472" spans="1:9" ht="18" customHeight="1" x14ac:dyDescent="0.25">
      <c r="A472" s="1">
        <v>2022</v>
      </c>
      <c r="B472" s="1" t="s">
        <v>7</v>
      </c>
      <c r="C472" s="1" t="s">
        <v>29</v>
      </c>
      <c r="D472" s="5" t="s">
        <v>25</v>
      </c>
      <c r="E472" s="6">
        <v>455</v>
      </c>
      <c r="F472" s="6">
        <v>5036.46</v>
      </c>
      <c r="G472" s="6">
        <v>5128.0320000000002</v>
      </c>
      <c r="H472" s="3">
        <v>1007.292</v>
      </c>
      <c r="I472" s="4" t="s">
        <v>30</v>
      </c>
    </row>
    <row r="473" spans="1:9" ht="18" customHeight="1" x14ac:dyDescent="0.25">
      <c r="A473" s="1">
        <v>2022</v>
      </c>
      <c r="B473" s="1" t="s">
        <v>7</v>
      </c>
      <c r="C473" s="1" t="s">
        <v>12</v>
      </c>
      <c r="D473" s="5" t="s">
        <v>23</v>
      </c>
      <c r="E473" s="7">
        <v>345</v>
      </c>
      <c r="F473" s="7">
        <v>7700</v>
      </c>
      <c r="G473" s="7">
        <v>7840</v>
      </c>
      <c r="H473" s="3">
        <v>1540</v>
      </c>
      <c r="I473" s="4" t="s">
        <v>30</v>
      </c>
    </row>
    <row r="474" spans="1:9" ht="18" customHeight="1" x14ac:dyDescent="0.25">
      <c r="A474" s="1">
        <v>2022</v>
      </c>
      <c r="B474" s="1" t="s">
        <v>7</v>
      </c>
      <c r="C474" s="1" t="s">
        <v>74</v>
      </c>
      <c r="D474" s="2" t="s">
        <v>27</v>
      </c>
      <c r="E474" s="3">
        <v>122</v>
      </c>
      <c r="F474" s="3">
        <v>110</v>
      </c>
      <c r="G474" s="3">
        <v>112</v>
      </c>
      <c r="H474" s="3">
        <v>22</v>
      </c>
      <c r="I474" s="4" t="s">
        <v>30</v>
      </c>
    </row>
    <row r="475" spans="1:9" ht="18" customHeight="1" x14ac:dyDescent="0.25">
      <c r="A475" s="1">
        <v>2022</v>
      </c>
      <c r="B475" s="1" t="s">
        <v>7</v>
      </c>
      <c r="C475" s="1" t="s">
        <v>14</v>
      </c>
      <c r="D475" s="5" t="s">
        <v>70</v>
      </c>
      <c r="E475" s="6">
        <v>78</v>
      </c>
      <c r="F475" s="6">
        <v>2517.46</v>
      </c>
      <c r="G475" s="6">
        <v>5126.4639999999999</v>
      </c>
      <c r="H475" s="3">
        <v>503.49200000000002</v>
      </c>
      <c r="I475" s="4" t="s">
        <v>30</v>
      </c>
    </row>
    <row r="476" spans="1:9" ht="18" customHeight="1" x14ac:dyDescent="0.25">
      <c r="A476" s="1">
        <v>2022</v>
      </c>
      <c r="B476" s="1" t="s">
        <v>7</v>
      </c>
      <c r="C476" s="1" t="s">
        <v>14</v>
      </c>
      <c r="D476" s="5" t="s">
        <v>78</v>
      </c>
      <c r="E476" s="6">
        <v>76</v>
      </c>
      <c r="F476" s="6">
        <v>2517.2949999999996</v>
      </c>
      <c r="G476" s="6">
        <v>5126.1279999999997</v>
      </c>
      <c r="H476" s="3">
        <v>503.45899999999995</v>
      </c>
      <c r="I476" s="4" t="s">
        <v>30</v>
      </c>
    </row>
    <row r="477" spans="1:9" ht="18" customHeight="1" x14ac:dyDescent="0.25">
      <c r="A477" s="1">
        <v>2022</v>
      </c>
      <c r="B477" s="1" t="s">
        <v>7</v>
      </c>
      <c r="C477" s="1" t="s">
        <v>14</v>
      </c>
      <c r="D477" s="5" t="s">
        <v>71</v>
      </c>
      <c r="E477" s="6">
        <v>46</v>
      </c>
      <c r="F477" s="6">
        <v>115</v>
      </c>
      <c r="G477" s="6">
        <v>224</v>
      </c>
      <c r="H477" s="3">
        <v>23</v>
      </c>
      <c r="I477" s="4" t="s">
        <v>30</v>
      </c>
    </row>
    <row r="478" spans="1:9" ht="18" customHeight="1" x14ac:dyDescent="0.25">
      <c r="A478" s="1">
        <v>2022</v>
      </c>
      <c r="B478" s="1" t="s">
        <v>7</v>
      </c>
      <c r="C478" s="1" t="s">
        <v>14</v>
      </c>
      <c r="D478" s="5" t="s">
        <v>72</v>
      </c>
      <c r="E478" s="6">
        <v>34</v>
      </c>
      <c r="F478" s="6">
        <v>2631.66</v>
      </c>
      <c r="G478" s="6">
        <v>5126.0160000000005</v>
      </c>
      <c r="H478" s="3">
        <v>526.33199999999999</v>
      </c>
      <c r="I478" s="4" t="s">
        <v>30</v>
      </c>
    </row>
    <row r="479" spans="1:9" ht="18" customHeight="1" x14ac:dyDescent="0.25">
      <c r="A479" s="1">
        <v>2022</v>
      </c>
      <c r="B479" s="1" t="s">
        <v>7</v>
      </c>
      <c r="C479" s="1" t="s">
        <v>74</v>
      </c>
      <c r="D479" s="2" t="s">
        <v>76</v>
      </c>
      <c r="E479" s="3">
        <v>7</v>
      </c>
      <c r="F479" s="3">
        <v>230</v>
      </c>
      <c r="G479" s="3">
        <v>224</v>
      </c>
      <c r="H479" s="3">
        <v>46</v>
      </c>
      <c r="I479" s="4" t="s">
        <v>30</v>
      </c>
    </row>
    <row r="480" spans="1:9" ht="18" customHeight="1" x14ac:dyDescent="0.25">
      <c r="A480" s="1">
        <v>2022</v>
      </c>
      <c r="B480" s="1" t="s">
        <v>7</v>
      </c>
      <c r="C480" s="1" t="s">
        <v>14</v>
      </c>
      <c r="D480" s="5" t="s">
        <v>22</v>
      </c>
      <c r="E480" s="6">
        <v>3</v>
      </c>
      <c r="F480" s="6">
        <v>2631.9475000000002</v>
      </c>
      <c r="G480" s="6">
        <v>5126.576</v>
      </c>
      <c r="H480" s="3">
        <v>526.38950000000011</v>
      </c>
      <c r="I480" s="4" t="s">
        <v>30</v>
      </c>
    </row>
    <row r="481" spans="1:9" ht="18" customHeight="1" x14ac:dyDescent="0.25">
      <c r="A481" s="1">
        <v>2022</v>
      </c>
      <c r="B481" s="1" t="s">
        <v>7</v>
      </c>
      <c r="C481" s="1" t="s">
        <v>26</v>
      </c>
      <c r="D481" s="5" t="s">
        <v>26</v>
      </c>
      <c r="E481" s="6">
        <v>2</v>
      </c>
      <c r="F481" s="6">
        <v>7590</v>
      </c>
      <c r="G481" s="6">
        <v>7392</v>
      </c>
      <c r="H481" s="3">
        <v>1518</v>
      </c>
      <c r="I481" s="4" t="s">
        <v>30</v>
      </c>
    </row>
    <row r="482" spans="1:9" ht="18" customHeight="1" x14ac:dyDescent="0.25">
      <c r="A482" s="1">
        <v>2022</v>
      </c>
      <c r="B482" s="1" t="s">
        <v>8</v>
      </c>
      <c r="C482" s="1" t="s">
        <v>13</v>
      </c>
      <c r="D482" s="2" t="s">
        <v>77</v>
      </c>
      <c r="E482" s="3">
        <v>3566</v>
      </c>
      <c r="F482" s="3">
        <v>4577.3</v>
      </c>
      <c r="G482" s="3">
        <v>5126.576</v>
      </c>
      <c r="H482" s="3">
        <v>915.46</v>
      </c>
      <c r="I482" s="4" t="s">
        <v>30</v>
      </c>
    </row>
    <row r="483" spans="1:9" ht="18" customHeight="1" x14ac:dyDescent="0.25">
      <c r="A483" s="1">
        <v>2022</v>
      </c>
      <c r="B483" s="1" t="s">
        <v>8</v>
      </c>
      <c r="C483" s="1" t="s">
        <v>13</v>
      </c>
      <c r="D483" s="2" t="s">
        <v>28</v>
      </c>
      <c r="E483" s="3">
        <v>2498</v>
      </c>
      <c r="F483" s="3">
        <v>8000</v>
      </c>
      <c r="G483" s="3">
        <v>8960</v>
      </c>
      <c r="H483" s="3">
        <v>1600</v>
      </c>
      <c r="I483" s="4" t="s">
        <v>30</v>
      </c>
    </row>
    <row r="484" spans="1:9" ht="18" customHeight="1" x14ac:dyDescent="0.25">
      <c r="A484" s="1">
        <v>2022</v>
      </c>
      <c r="B484" s="1" t="s">
        <v>8</v>
      </c>
      <c r="C484" s="1" t="s">
        <v>74</v>
      </c>
      <c r="D484" s="2" t="s">
        <v>75</v>
      </c>
      <c r="E484" s="3">
        <v>1245</v>
      </c>
      <c r="F484" s="3">
        <v>4577.2</v>
      </c>
      <c r="G484" s="3">
        <v>5126.4639999999999</v>
      </c>
      <c r="H484" s="3">
        <v>915.44</v>
      </c>
      <c r="I484" s="4" t="s">
        <v>30</v>
      </c>
    </row>
    <row r="485" spans="1:9" ht="18" customHeight="1" x14ac:dyDescent="0.25">
      <c r="A485" s="1">
        <v>2022</v>
      </c>
      <c r="B485" s="1" t="s">
        <v>8</v>
      </c>
      <c r="C485" s="1" t="s">
        <v>29</v>
      </c>
      <c r="D485" s="5" t="s">
        <v>73</v>
      </c>
      <c r="E485" s="6">
        <v>644</v>
      </c>
      <c r="F485" s="6">
        <v>5743.5</v>
      </c>
      <c r="G485" s="6">
        <v>6432.72</v>
      </c>
      <c r="H485" s="3">
        <v>1148.7</v>
      </c>
      <c r="I485" s="4" t="s">
        <v>30</v>
      </c>
    </row>
    <row r="486" spans="1:9" ht="18" customHeight="1" x14ac:dyDescent="0.25">
      <c r="A486" s="1">
        <v>2022</v>
      </c>
      <c r="B486" s="1" t="s">
        <v>8</v>
      </c>
      <c r="C486" s="1" t="s">
        <v>12</v>
      </c>
      <c r="D486" s="5" t="s">
        <v>24</v>
      </c>
      <c r="E486" s="6">
        <v>643</v>
      </c>
      <c r="F486" s="6">
        <v>7000</v>
      </c>
      <c r="G486" s="6">
        <v>7840</v>
      </c>
      <c r="H486" s="3">
        <v>1400</v>
      </c>
      <c r="I486" s="4" t="s">
        <v>30</v>
      </c>
    </row>
    <row r="487" spans="1:9" ht="18" customHeight="1" x14ac:dyDescent="0.25">
      <c r="A487" s="1">
        <v>2022</v>
      </c>
      <c r="B487" s="1" t="s">
        <v>8</v>
      </c>
      <c r="C487" s="1" t="s">
        <v>29</v>
      </c>
      <c r="D487" s="5" t="s">
        <v>25</v>
      </c>
      <c r="E487" s="6">
        <v>455</v>
      </c>
      <c r="F487" s="6">
        <v>4578.6000000000004</v>
      </c>
      <c r="G487" s="6">
        <v>5128.0320000000002</v>
      </c>
      <c r="H487" s="3">
        <v>915.72000000000014</v>
      </c>
      <c r="I487" s="4" t="s">
        <v>30</v>
      </c>
    </row>
    <row r="488" spans="1:9" ht="18" customHeight="1" x14ac:dyDescent="0.25">
      <c r="A488" s="1">
        <v>2022</v>
      </c>
      <c r="B488" s="1" t="s">
        <v>8</v>
      </c>
      <c r="C488" s="1" t="s">
        <v>12</v>
      </c>
      <c r="D488" s="5" t="s">
        <v>23</v>
      </c>
      <c r="E488" s="7">
        <v>345</v>
      </c>
      <c r="F488" s="7">
        <v>7000</v>
      </c>
      <c r="G488" s="7">
        <v>7840</v>
      </c>
      <c r="H488" s="3">
        <v>1400</v>
      </c>
      <c r="I488" s="4" t="s">
        <v>30</v>
      </c>
    </row>
    <row r="489" spans="1:9" ht="18" customHeight="1" x14ac:dyDescent="0.25">
      <c r="A489" s="1">
        <v>2022</v>
      </c>
      <c r="B489" s="1" t="s">
        <v>8</v>
      </c>
      <c r="C489" s="1" t="s">
        <v>74</v>
      </c>
      <c r="D489" s="2" t="s">
        <v>27</v>
      </c>
      <c r="E489" s="3">
        <v>122</v>
      </c>
      <c r="F489" s="3">
        <v>100</v>
      </c>
      <c r="G489" s="3">
        <v>112</v>
      </c>
      <c r="H489" s="3">
        <v>20</v>
      </c>
      <c r="I489" s="4" t="s">
        <v>30</v>
      </c>
    </row>
    <row r="490" spans="1:9" ht="18" customHeight="1" x14ac:dyDescent="0.25">
      <c r="A490" s="1">
        <v>2022</v>
      </c>
      <c r="B490" s="1" t="s">
        <v>8</v>
      </c>
      <c r="C490" s="1" t="s">
        <v>14</v>
      </c>
      <c r="D490" s="5" t="s">
        <v>70</v>
      </c>
      <c r="E490" s="6">
        <v>78</v>
      </c>
      <c r="F490" s="6">
        <v>2288.6</v>
      </c>
      <c r="G490" s="6">
        <v>5126.4639999999999</v>
      </c>
      <c r="H490" s="3">
        <v>457.72</v>
      </c>
      <c r="I490" s="4" t="s">
        <v>30</v>
      </c>
    </row>
    <row r="491" spans="1:9" ht="18" customHeight="1" x14ac:dyDescent="0.25">
      <c r="A491" s="1">
        <v>2022</v>
      </c>
      <c r="B491" s="1" t="s">
        <v>8</v>
      </c>
      <c r="C491" s="1" t="s">
        <v>14</v>
      </c>
      <c r="D491" s="5" t="s">
        <v>78</v>
      </c>
      <c r="E491" s="6">
        <v>76</v>
      </c>
      <c r="F491" s="6">
        <v>2288.4499999999998</v>
      </c>
      <c r="G491" s="6">
        <v>5126.1279999999997</v>
      </c>
      <c r="H491" s="3">
        <v>457.69</v>
      </c>
      <c r="I491" s="4" t="s">
        <v>30</v>
      </c>
    </row>
    <row r="492" spans="1:9" ht="18" customHeight="1" x14ac:dyDescent="0.25">
      <c r="A492" s="1">
        <v>2022</v>
      </c>
      <c r="B492" s="1" t="s">
        <v>8</v>
      </c>
      <c r="C492" s="1" t="s">
        <v>14</v>
      </c>
      <c r="D492" s="5" t="s">
        <v>71</v>
      </c>
      <c r="E492" s="6">
        <v>46</v>
      </c>
      <c r="F492" s="6">
        <v>100</v>
      </c>
      <c r="G492" s="6">
        <v>224</v>
      </c>
      <c r="H492" s="3">
        <v>20</v>
      </c>
      <c r="I492" s="4" t="s">
        <v>30</v>
      </c>
    </row>
    <row r="493" spans="1:9" ht="18" customHeight="1" x14ac:dyDescent="0.25">
      <c r="A493" s="1">
        <v>2022</v>
      </c>
      <c r="B493" s="1" t="s">
        <v>8</v>
      </c>
      <c r="C493" s="1" t="s">
        <v>14</v>
      </c>
      <c r="D493" s="5" t="s">
        <v>72</v>
      </c>
      <c r="E493" s="6">
        <v>34</v>
      </c>
      <c r="F493" s="6">
        <v>2746.08</v>
      </c>
      <c r="G493" s="6">
        <v>5126.0160000000005</v>
      </c>
      <c r="H493" s="3">
        <v>549.21600000000001</v>
      </c>
      <c r="I493" s="4" t="s">
        <v>30</v>
      </c>
    </row>
    <row r="494" spans="1:9" ht="18" customHeight="1" x14ac:dyDescent="0.25">
      <c r="A494" s="1">
        <v>2022</v>
      </c>
      <c r="B494" s="1" t="s">
        <v>8</v>
      </c>
      <c r="C494" s="1" t="s">
        <v>74</v>
      </c>
      <c r="D494" s="2" t="s">
        <v>76</v>
      </c>
      <c r="E494" s="3">
        <v>7</v>
      </c>
      <c r="F494" s="3">
        <v>240</v>
      </c>
      <c r="G494" s="3">
        <v>224</v>
      </c>
      <c r="H494" s="3">
        <v>48</v>
      </c>
      <c r="I494" s="4" t="s">
        <v>30</v>
      </c>
    </row>
    <row r="495" spans="1:9" ht="18" customHeight="1" x14ac:dyDescent="0.25">
      <c r="A495" s="1">
        <v>2022</v>
      </c>
      <c r="B495" s="1" t="s">
        <v>8</v>
      </c>
      <c r="C495" s="1" t="s">
        <v>14</v>
      </c>
      <c r="D495" s="5" t="s">
        <v>22</v>
      </c>
      <c r="E495" s="6">
        <v>3</v>
      </c>
      <c r="F495" s="6">
        <v>2746.38</v>
      </c>
      <c r="G495" s="6">
        <v>5126.576</v>
      </c>
      <c r="H495" s="3">
        <v>549.27600000000007</v>
      </c>
      <c r="I495" s="4" t="s">
        <v>30</v>
      </c>
    </row>
    <row r="496" spans="1:9" ht="18" customHeight="1" x14ac:dyDescent="0.25">
      <c r="A496" s="1">
        <v>2022</v>
      </c>
      <c r="B496" s="1" t="s">
        <v>8</v>
      </c>
      <c r="C496" s="1" t="s">
        <v>26</v>
      </c>
      <c r="D496" s="5" t="s">
        <v>26</v>
      </c>
      <c r="E496" s="6">
        <v>20</v>
      </c>
      <c r="F496" s="6">
        <v>7920</v>
      </c>
      <c r="G496" s="6">
        <v>7392</v>
      </c>
      <c r="H496" s="3">
        <v>1584</v>
      </c>
      <c r="I496" s="4" t="s">
        <v>30</v>
      </c>
    </row>
    <row r="497" spans="1:9" ht="18" customHeight="1" x14ac:dyDescent="0.25">
      <c r="A497" s="1">
        <v>2022</v>
      </c>
      <c r="B497" s="1" t="s">
        <v>9</v>
      </c>
      <c r="C497" s="1" t="s">
        <v>13</v>
      </c>
      <c r="D497" s="2" t="s">
        <v>77</v>
      </c>
      <c r="E497" s="3">
        <v>3566</v>
      </c>
      <c r="F497" s="3">
        <v>5035.0300000000007</v>
      </c>
      <c r="G497" s="3">
        <v>5126.576</v>
      </c>
      <c r="H497" s="3">
        <v>1007.0060000000002</v>
      </c>
      <c r="I497" s="4" t="s">
        <v>30</v>
      </c>
    </row>
    <row r="498" spans="1:9" ht="18" customHeight="1" x14ac:dyDescent="0.25">
      <c r="A498" s="1">
        <v>2022</v>
      </c>
      <c r="B498" s="1" t="s">
        <v>9</v>
      </c>
      <c r="C498" s="1" t="s">
        <v>13</v>
      </c>
      <c r="D498" s="2" t="s">
        <v>28</v>
      </c>
      <c r="E498" s="3">
        <v>2498</v>
      </c>
      <c r="F498" s="3">
        <v>9200</v>
      </c>
      <c r="G498" s="3">
        <v>8960</v>
      </c>
      <c r="H498" s="3">
        <v>1840</v>
      </c>
      <c r="I498" s="4" t="s">
        <v>30</v>
      </c>
    </row>
    <row r="499" spans="1:9" ht="18" customHeight="1" x14ac:dyDescent="0.25">
      <c r="A499" s="1">
        <v>2022</v>
      </c>
      <c r="B499" s="1" t="s">
        <v>9</v>
      </c>
      <c r="C499" s="1" t="s">
        <v>74</v>
      </c>
      <c r="D499" s="2" t="s">
        <v>75</v>
      </c>
      <c r="E499" s="3">
        <v>1245</v>
      </c>
      <c r="F499" s="3">
        <v>5263.78</v>
      </c>
      <c r="G499" s="3">
        <v>5126.4639999999999</v>
      </c>
      <c r="H499" s="3">
        <v>1052.7560000000001</v>
      </c>
      <c r="I499" s="4" t="s">
        <v>30</v>
      </c>
    </row>
    <row r="500" spans="1:9" ht="18" customHeight="1" x14ac:dyDescent="0.25">
      <c r="A500" s="1">
        <v>2022</v>
      </c>
      <c r="B500" s="1" t="s">
        <v>9</v>
      </c>
      <c r="C500" s="1" t="s">
        <v>29</v>
      </c>
      <c r="D500" s="5" t="s">
        <v>73</v>
      </c>
      <c r="E500" s="6">
        <v>644</v>
      </c>
      <c r="F500" s="6">
        <v>6605.0249999999996</v>
      </c>
      <c r="G500" s="6">
        <v>6432.72</v>
      </c>
      <c r="H500" s="3">
        <v>1321.0050000000001</v>
      </c>
      <c r="I500" s="4" t="s">
        <v>30</v>
      </c>
    </row>
    <row r="501" spans="1:9" ht="18" customHeight="1" x14ac:dyDescent="0.25">
      <c r="A501" s="1">
        <v>2022</v>
      </c>
      <c r="B501" s="1" t="s">
        <v>9</v>
      </c>
      <c r="C501" s="1" t="s">
        <v>12</v>
      </c>
      <c r="D501" s="5" t="s">
        <v>24</v>
      </c>
      <c r="E501" s="6">
        <v>643</v>
      </c>
      <c r="F501" s="6">
        <v>8400</v>
      </c>
      <c r="G501" s="6">
        <v>7840</v>
      </c>
      <c r="H501" s="3">
        <v>1680</v>
      </c>
      <c r="I501" s="4" t="s">
        <v>30</v>
      </c>
    </row>
    <row r="502" spans="1:9" ht="18" customHeight="1" x14ac:dyDescent="0.25">
      <c r="A502" s="1">
        <v>2022</v>
      </c>
      <c r="B502" s="1" t="s">
        <v>9</v>
      </c>
      <c r="C502" s="1" t="s">
        <v>29</v>
      </c>
      <c r="D502" s="5" t="s">
        <v>25</v>
      </c>
      <c r="E502" s="6">
        <v>455</v>
      </c>
      <c r="F502" s="6">
        <v>5494.3200000000006</v>
      </c>
      <c r="G502" s="6">
        <v>5128.0320000000002</v>
      </c>
      <c r="H502" s="3">
        <v>1098.8640000000003</v>
      </c>
      <c r="I502" s="4" t="s">
        <v>30</v>
      </c>
    </row>
    <row r="503" spans="1:9" ht="18" customHeight="1" x14ac:dyDescent="0.25">
      <c r="A503" s="1">
        <v>2022</v>
      </c>
      <c r="B503" s="1" t="s">
        <v>9</v>
      </c>
      <c r="C503" s="1" t="s">
        <v>12</v>
      </c>
      <c r="D503" s="5" t="s">
        <v>23</v>
      </c>
      <c r="E503" s="7">
        <v>345</v>
      </c>
      <c r="F503" s="7">
        <v>8200</v>
      </c>
      <c r="G503" s="7">
        <v>7840</v>
      </c>
      <c r="H503" s="3">
        <v>1680</v>
      </c>
      <c r="I503" s="4" t="s">
        <v>30</v>
      </c>
    </row>
    <row r="504" spans="1:9" ht="18" customHeight="1" x14ac:dyDescent="0.25">
      <c r="A504" s="1">
        <v>2022</v>
      </c>
      <c r="B504" s="1" t="s">
        <v>9</v>
      </c>
      <c r="C504" s="1" t="s">
        <v>74</v>
      </c>
      <c r="D504" s="2" t="s">
        <v>27</v>
      </c>
      <c r="E504" s="3">
        <v>122</v>
      </c>
      <c r="F504" s="3">
        <v>120</v>
      </c>
      <c r="G504" s="3">
        <v>112</v>
      </c>
      <c r="H504" s="3">
        <v>24</v>
      </c>
      <c r="I504" s="4" t="s">
        <v>30</v>
      </c>
    </row>
    <row r="505" spans="1:9" ht="18" customHeight="1" x14ac:dyDescent="0.25">
      <c r="A505" s="1">
        <v>2022</v>
      </c>
      <c r="B505" s="1" t="s">
        <v>9</v>
      </c>
      <c r="C505" s="1" t="s">
        <v>14</v>
      </c>
      <c r="D505" s="5" t="s">
        <v>70</v>
      </c>
      <c r="E505" s="6">
        <v>78</v>
      </c>
      <c r="F505" s="6">
        <v>2517.46</v>
      </c>
      <c r="G505" s="6">
        <v>5126.4639999999999</v>
      </c>
      <c r="H505" s="3">
        <v>503.49200000000002</v>
      </c>
      <c r="I505" s="4" t="s">
        <v>30</v>
      </c>
    </row>
    <row r="506" spans="1:9" ht="18" customHeight="1" x14ac:dyDescent="0.25">
      <c r="A506" s="1">
        <v>2022</v>
      </c>
      <c r="B506" s="1" t="s">
        <v>9</v>
      </c>
      <c r="C506" s="1" t="s">
        <v>14</v>
      </c>
      <c r="D506" s="5" t="s">
        <v>78</v>
      </c>
      <c r="E506" s="6">
        <v>76</v>
      </c>
      <c r="F506" s="6">
        <v>2517.2949999999996</v>
      </c>
      <c r="G506" s="6">
        <v>5126.1279999999997</v>
      </c>
      <c r="H506" s="3">
        <v>503.45899999999995</v>
      </c>
      <c r="I506" s="4" t="s">
        <v>30</v>
      </c>
    </row>
    <row r="507" spans="1:9" ht="18" customHeight="1" x14ac:dyDescent="0.25">
      <c r="A507" s="1">
        <v>2022</v>
      </c>
      <c r="B507" s="1" t="s">
        <v>9</v>
      </c>
      <c r="C507" s="1" t="s">
        <v>14</v>
      </c>
      <c r="D507" s="5" t="s">
        <v>71</v>
      </c>
      <c r="E507" s="6">
        <v>46</v>
      </c>
      <c r="F507" s="6">
        <v>110</v>
      </c>
      <c r="G507" s="6">
        <v>224</v>
      </c>
      <c r="H507" s="3">
        <v>22</v>
      </c>
      <c r="I507" s="4" t="s">
        <v>30</v>
      </c>
    </row>
    <row r="508" spans="1:9" ht="18" customHeight="1" x14ac:dyDescent="0.25">
      <c r="A508" s="1">
        <v>2022</v>
      </c>
      <c r="B508" s="1" t="s">
        <v>9</v>
      </c>
      <c r="C508" s="1" t="s">
        <v>14</v>
      </c>
      <c r="D508" s="5" t="s">
        <v>72</v>
      </c>
      <c r="E508" s="6">
        <v>34</v>
      </c>
      <c r="F508" s="6">
        <v>2500</v>
      </c>
      <c r="G508" s="6">
        <v>5126.0160000000005</v>
      </c>
      <c r="H508" s="3">
        <v>503.44800000000009</v>
      </c>
      <c r="I508" s="4" t="s">
        <v>30</v>
      </c>
    </row>
    <row r="509" spans="1:9" ht="18" customHeight="1" x14ac:dyDescent="0.25">
      <c r="A509" s="1">
        <v>2022</v>
      </c>
      <c r="B509" s="1" t="s">
        <v>9</v>
      </c>
      <c r="C509" s="1" t="s">
        <v>74</v>
      </c>
      <c r="D509" s="2" t="s">
        <v>76</v>
      </c>
      <c r="E509" s="3">
        <v>7</v>
      </c>
      <c r="F509" s="3">
        <v>220</v>
      </c>
      <c r="G509" s="3">
        <v>224</v>
      </c>
      <c r="H509" s="3">
        <v>44</v>
      </c>
      <c r="I509" s="4" t="s">
        <v>30</v>
      </c>
    </row>
    <row r="510" spans="1:9" ht="18" customHeight="1" x14ac:dyDescent="0.25">
      <c r="A510" s="1">
        <v>2022</v>
      </c>
      <c r="B510" s="1" t="s">
        <v>9</v>
      </c>
      <c r="C510" s="1" t="s">
        <v>14</v>
      </c>
      <c r="D510" s="5" t="s">
        <v>22</v>
      </c>
      <c r="E510" s="6">
        <v>3</v>
      </c>
      <c r="F510" s="6">
        <v>2517.5150000000003</v>
      </c>
      <c r="G510" s="6">
        <v>5126.576</v>
      </c>
      <c r="H510" s="3">
        <v>503.5030000000001</v>
      </c>
      <c r="I510" s="4" t="s">
        <v>30</v>
      </c>
    </row>
    <row r="511" spans="1:9" ht="18" customHeight="1" x14ac:dyDescent="0.25">
      <c r="A511" s="1">
        <v>2022</v>
      </c>
      <c r="B511" s="1" t="s">
        <v>9</v>
      </c>
      <c r="C511" s="1" t="s">
        <v>26</v>
      </c>
      <c r="D511" s="5" t="s">
        <v>26</v>
      </c>
      <c r="E511" s="6">
        <v>2</v>
      </c>
      <c r="F511" s="6">
        <v>7260</v>
      </c>
      <c r="G511" s="6">
        <v>7392</v>
      </c>
      <c r="H511" s="3">
        <v>1452</v>
      </c>
      <c r="I511" s="4" t="s">
        <v>30</v>
      </c>
    </row>
    <row r="512" spans="1:9" ht="18" customHeight="1" x14ac:dyDescent="0.25">
      <c r="A512" s="1">
        <v>2022</v>
      </c>
      <c r="B512" s="1" t="s">
        <v>10</v>
      </c>
      <c r="C512" s="1" t="s">
        <v>13</v>
      </c>
      <c r="D512" s="2" t="s">
        <v>77</v>
      </c>
      <c r="E512" s="3">
        <v>3566</v>
      </c>
      <c r="F512" s="3">
        <v>5263.8950000000004</v>
      </c>
      <c r="G512" s="3">
        <v>5126.576</v>
      </c>
      <c r="H512" s="3">
        <v>1052.7790000000002</v>
      </c>
      <c r="I512" s="4" t="s">
        <v>30</v>
      </c>
    </row>
    <row r="513" spans="1:9" ht="18" customHeight="1" x14ac:dyDescent="0.25">
      <c r="A513" s="1">
        <v>2022</v>
      </c>
      <c r="B513" s="1" t="s">
        <v>10</v>
      </c>
      <c r="C513" s="1" t="s">
        <v>13</v>
      </c>
      <c r="D513" s="2" t="s">
        <v>28</v>
      </c>
      <c r="E513" s="3">
        <v>2000</v>
      </c>
      <c r="F513" s="3">
        <v>8800</v>
      </c>
      <c r="G513" s="3">
        <v>8960</v>
      </c>
      <c r="H513" s="3">
        <v>1760</v>
      </c>
      <c r="I513" s="4" t="s">
        <v>30</v>
      </c>
    </row>
    <row r="514" spans="1:9" ht="18" customHeight="1" x14ac:dyDescent="0.25">
      <c r="A514" s="1">
        <v>2022</v>
      </c>
      <c r="B514" s="1" t="s">
        <v>10</v>
      </c>
      <c r="C514" s="1" t="s">
        <v>74</v>
      </c>
      <c r="D514" s="2" t="s">
        <v>75</v>
      </c>
      <c r="E514" s="3">
        <v>1245</v>
      </c>
      <c r="F514" s="3">
        <v>5034.92</v>
      </c>
      <c r="G514" s="3">
        <v>5126.4639999999999</v>
      </c>
      <c r="H514" s="3">
        <v>1006.984</v>
      </c>
      <c r="I514" s="4" t="s">
        <v>30</v>
      </c>
    </row>
    <row r="515" spans="1:9" ht="18" customHeight="1" x14ac:dyDescent="0.25">
      <c r="A515" s="1">
        <v>2022</v>
      </c>
      <c r="B515" s="1" t="s">
        <v>10</v>
      </c>
      <c r="C515" s="1" t="s">
        <v>29</v>
      </c>
      <c r="D515" s="5" t="s">
        <v>73</v>
      </c>
      <c r="E515" s="6">
        <v>644</v>
      </c>
      <c r="F515" s="6">
        <v>6317.85</v>
      </c>
      <c r="G515" s="6">
        <v>6432.72</v>
      </c>
      <c r="H515" s="3">
        <v>1263.5700000000002</v>
      </c>
      <c r="I515" s="4" t="s">
        <v>30</v>
      </c>
    </row>
    <row r="516" spans="1:9" ht="18" customHeight="1" x14ac:dyDescent="0.25">
      <c r="A516" s="1">
        <v>2022</v>
      </c>
      <c r="B516" s="1" t="s">
        <v>10</v>
      </c>
      <c r="C516" s="1" t="s">
        <v>12</v>
      </c>
      <c r="D516" s="5" t="s">
        <v>24</v>
      </c>
      <c r="E516" s="6">
        <v>643</v>
      </c>
      <c r="F516" s="6">
        <v>7700</v>
      </c>
      <c r="G516" s="6">
        <v>7840</v>
      </c>
      <c r="H516" s="3">
        <v>1540</v>
      </c>
      <c r="I516" s="4" t="s">
        <v>30</v>
      </c>
    </row>
    <row r="517" spans="1:9" ht="18" customHeight="1" x14ac:dyDescent="0.25">
      <c r="A517" s="1">
        <v>2022</v>
      </c>
      <c r="B517" s="1" t="s">
        <v>10</v>
      </c>
      <c r="C517" s="1" t="s">
        <v>29</v>
      </c>
      <c r="D517" s="5" t="s">
        <v>25</v>
      </c>
      <c r="E517" s="6">
        <v>455</v>
      </c>
      <c r="F517" s="6">
        <v>5036.46</v>
      </c>
      <c r="G517" s="6">
        <v>5128.0320000000002</v>
      </c>
      <c r="H517" s="3">
        <v>1007.292</v>
      </c>
      <c r="I517" s="4" t="s">
        <v>30</v>
      </c>
    </row>
    <row r="518" spans="1:9" ht="18" customHeight="1" x14ac:dyDescent="0.25">
      <c r="A518" s="1">
        <v>2022</v>
      </c>
      <c r="B518" s="1" t="s">
        <v>10</v>
      </c>
      <c r="C518" s="1" t="s">
        <v>12</v>
      </c>
      <c r="D518" s="5" t="s">
        <v>23</v>
      </c>
      <c r="E518" s="7">
        <v>345</v>
      </c>
      <c r="F518" s="7">
        <v>7700</v>
      </c>
      <c r="G518" s="7">
        <v>7840</v>
      </c>
      <c r="H518" s="3">
        <v>1540</v>
      </c>
      <c r="I518" s="4" t="s">
        <v>30</v>
      </c>
    </row>
    <row r="519" spans="1:9" ht="18" customHeight="1" x14ac:dyDescent="0.25">
      <c r="A519" s="1">
        <v>2022</v>
      </c>
      <c r="B519" s="1" t="s">
        <v>10</v>
      </c>
      <c r="C519" s="1" t="s">
        <v>74</v>
      </c>
      <c r="D519" s="2" t="s">
        <v>27</v>
      </c>
      <c r="E519" s="3">
        <v>122</v>
      </c>
      <c r="F519" s="3">
        <v>110</v>
      </c>
      <c r="G519" s="3">
        <v>112</v>
      </c>
      <c r="H519" s="3">
        <v>22</v>
      </c>
      <c r="I519" s="4" t="s">
        <v>30</v>
      </c>
    </row>
    <row r="520" spans="1:9" ht="18" customHeight="1" x14ac:dyDescent="0.25">
      <c r="A520" s="1">
        <v>2022</v>
      </c>
      <c r="B520" s="1" t="s">
        <v>10</v>
      </c>
      <c r="C520" s="1" t="s">
        <v>14</v>
      </c>
      <c r="D520" s="5" t="s">
        <v>70</v>
      </c>
      <c r="E520" s="6">
        <v>78</v>
      </c>
      <c r="F520" s="6">
        <v>2517.46</v>
      </c>
      <c r="G520" s="6">
        <v>5126.4639999999999</v>
      </c>
      <c r="H520" s="3">
        <v>503.49200000000002</v>
      </c>
      <c r="I520" s="4" t="s">
        <v>30</v>
      </c>
    </row>
    <row r="521" spans="1:9" ht="18" customHeight="1" x14ac:dyDescent="0.25">
      <c r="A521" s="1">
        <v>2022</v>
      </c>
      <c r="B521" s="1" t="s">
        <v>10</v>
      </c>
      <c r="C521" s="1" t="s">
        <v>14</v>
      </c>
      <c r="D521" s="5" t="s">
        <v>78</v>
      </c>
      <c r="E521" s="6">
        <v>76</v>
      </c>
      <c r="F521" s="6">
        <v>2288.4499999999998</v>
      </c>
      <c r="G521" s="6">
        <v>5126.1279999999997</v>
      </c>
      <c r="H521" s="3">
        <v>457.69</v>
      </c>
      <c r="I521" s="4" t="s">
        <v>30</v>
      </c>
    </row>
    <row r="522" spans="1:9" ht="18" customHeight="1" x14ac:dyDescent="0.25">
      <c r="A522" s="1">
        <v>2022</v>
      </c>
      <c r="B522" s="1" t="s">
        <v>10</v>
      </c>
      <c r="C522" s="1" t="s">
        <v>14</v>
      </c>
      <c r="D522" s="5" t="s">
        <v>71</v>
      </c>
      <c r="E522" s="6">
        <v>46</v>
      </c>
      <c r="F522" s="6">
        <v>100</v>
      </c>
      <c r="G522" s="6">
        <v>224</v>
      </c>
      <c r="H522" s="3">
        <v>20</v>
      </c>
      <c r="I522" s="4" t="s">
        <v>30</v>
      </c>
    </row>
    <row r="523" spans="1:9" ht="18" customHeight="1" x14ac:dyDescent="0.25">
      <c r="A523" s="1">
        <v>2022</v>
      </c>
      <c r="B523" s="1" t="s">
        <v>10</v>
      </c>
      <c r="C523" s="1" t="s">
        <v>14</v>
      </c>
      <c r="D523" s="5" t="s">
        <v>72</v>
      </c>
      <c r="E523" s="6">
        <v>34</v>
      </c>
      <c r="F523" s="6">
        <v>2288.4</v>
      </c>
      <c r="G523" s="6">
        <v>5126.0160000000005</v>
      </c>
      <c r="H523" s="3">
        <v>457.68000000000006</v>
      </c>
      <c r="I523" s="4" t="s">
        <v>32</v>
      </c>
    </row>
    <row r="524" spans="1:9" ht="18" customHeight="1" x14ac:dyDescent="0.25">
      <c r="A524" s="1">
        <v>2022</v>
      </c>
      <c r="B524" s="1" t="s">
        <v>10</v>
      </c>
      <c r="C524" s="1" t="s">
        <v>74</v>
      </c>
      <c r="D524" s="2" t="s">
        <v>76</v>
      </c>
      <c r="E524" s="3">
        <v>7</v>
      </c>
      <c r="F524" s="3">
        <v>200</v>
      </c>
      <c r="G524" s="3">
        <v>224</v>
      </c>
      <c r="H524" s="3">
        <v>40</v>
      </c>
      <c r="I524" s="4" t="s">
        <v>32</v>
      </c>
    </row>
    <row r="525" spans="1:9" ht="18" customHeight="1" x14ac:dyDescent="0.25">
      <c r="A525" s="1">
        <v>2022</v>
      </c>
      <c r="B525" s="1" t="s">
        <v>10</v>
      </c>
      <c r="C525" s="1" t="s">
        <v>14</v>
      </c>
      <c r="D525" s="5" t="s">
        <v>22</v>
      </c>
      <c r="E525" s="6">
        <v>3</v>
      </c>
      <c r="F525" s="6">
        <v>2288.65</v>
      </c>
      <c r="G525" s="6">
        <v>5126.576</v>
      </c>
      <c r="H525" s="3">
        <v>457.73</v>
      </c>
      <c r="I525" s="4" t="s">
        <v>32</v>
      </c>
    </row>
    <row r="526" spans="1:9" ht="18" customHeight="1" x14ac:dyDescent="0.25">
      <c r="A526" s="1">
        <v>2022</v>
      </c>
      <c r="B526" s="1" t="s">
        <v>10</v>
      </c>
      <c r="C526" s="1" t="s">
        <v>26</v>
      </c>
      <c r="D526" s="5" t="s">
        <v>26</v>
      </c>
      <c r="E526" s="6">
        <v>2</v>
      </c>
      <c r="F526" s="6">
        <v>6600</v>
      </c>
      <c r="G526" s="6">
        <v>7392</v>
      </c>
      <c r="H526" s="3">
        <v>1320</v>
      </c>
      <c r="I526" s="4" t="s">
        <v>32</v>
      </c>
    </row>
    <row r="527" spans="1:9" ht="18" customHeight="1" x14ac:dyDescent="0.25">
      <c r="A527" s="1">
        <v>2022</v>
      </c>
      <c r="B527" s="1" t="s">
        <v>11</v>
      </c>
      <c r="C527" s="1" t="s">
        <v>13</v>
      </c>
      <c r="D527" s="2" t="s">
        <v>77</v>
      </c>
      <c r="E527" s="3">
        <v>3566</v>
      </c>
      <c r="F527" s="3">
        <v>4577.3</v>
      </c>
      <c r="G527" s="3">
        <v>5126.576</v>
      </c>
      <c r="H527" s="3">
        <v>915.46</v>
      </c>
      <c r="I527" s="4" t="s">
        <v>32</v>
      </c>
    </row>
    <row r="528" spans="1:9" ht="18" customHeight="1" x14ac:dyDescent="0.25">
      <c r="A528" s="1">
        <v>2022</v>
      </c>
      <c r="B528" s="1" t="s">
        <v>11</v>
      </c>
      <c r="C528" s="1" t="s">
        <v>13</v>
      </c>
      <c r="D528" s="2" t="s">
        <v>28</v>
      </c>
      <c r="E528" s="3">
        <v>2498</v>
      </c>
      <c r="F528" s="3">
        <v>8000</v>
      </c>
      <c r="G528" s="3">
        <v>8960</v>
      </c>
      <c r="H528" s="3">
        <v>1600</v>
      </c>
      <c r="I528" s="4" t="s">
        <v>32</v>
      </c>
    </row>
    <row r="529" spans="1:9" ht="18" customHeight="1" x14ac:dyDescent="0.25">
      <c r="A529" s="1">
        <v>2022</v>
      </c>
      <c r="B529" s="1" t="s">
        <v>11</v>
      </c>
      <c r="C529" s="1" t="s">
        <v>74</v>
      </c>
      <c r="D529" s="2" t="s">
        <v>75</v>
      </c>
      <c r="E529" s="3">
        <v>1245</v>
      </c>
      <c r="F529" s="3">
        <v>4577.2</v>
      </c>
      <c r="G529" s="3">
        <v>5126.4639999999999</v>
      </c>
      <c r="H529" s="3">
        <v>915.44</v>
      </c>
      <c r="I529" s="4" t="s">
        <v>32</v>
      </c>
    </row>
    <row r="530" spans="1:9" ht="18" customHeight="1" x14ac:dyDescent="0.25">
      <c r="A530" s="1">
        <v>2022</v>
      </c>
      <c r="B530" s="1" t="s">
        <v>11</v>
      </c>
      <c r="C530" s="1" t="s">
        <v>29</v>
      </c>
      <c r="D530" s="5" t="s">
        <v>73</v>
      </c>
      <c r="E530" s="6">
        <v>644</v>
      </c>
      <c r="F530" s="6">
        <v>5743.5</v>
      </c>
      <c r="G530" s="6">
        <v>6432.72</v>
      </c>
      <c r="H530" s="3">
        <v>1148.7</v>
      </c>
      <c r="I530" s="4" t="s">
        <v>32</v>
      </c>
    </row>
    <row r="531" spans="1:9" ht="18" customHeight="1" x14ac:dyDescent="0.25">
      <c r="A531" s="1">
        <v>2022</v>
      </c>
      <c r="B531" s="1" t="s">
        <v>11</v>
      </c>
      <c r="C531" s="1" t="s">
        <v>12</v>
      </c>
      <c r="D531" s="5" t="s">
        <v>24</v>
      </c>
      <c r="E531" s="6">
        <v>643</v>
      </c>
      <c r="F531" s="6">
        <v>7900</v>
      </c>
      <c r="G531" s="6">
        <v>7840</v>
      </c>
      <c r="H531" s="3">
        <v>1400</v>
      </c>
      <c r="I531" s="4" t="s">
        <v>32</v>
      </c>
    </row>
    <row r="532" spans="1:9" ht="18" customHeight="1" x14ac:dyDescent="0.25">
      <c r="A532" s="1">
        <v>2022</v>
      </c>
      <c r="B532" s="1" t="s">
        <v>11</v>
      </c>
      <c r="C532" s="1" t="s">
        <v>29</v>
      </c>
      <c r="D532" s="5" t="s">
        <v>25</v>
      </c>
      <c r="E532" s="6">
        <v>455</v>
      </c>
      <c r="F532" s="6">
        <v>4578.6000000000004</v>
      </c>
      <c r="G532" s="6">
        <v>5128.0320000000002</v>
      </c>
      <c r="H532" s="3">
        <v>915.72000000000014</v>
      </c>
      <c r="I532" s="4" t="s">
        <v>32</v>
      </c>
    </row>
    <row r="533" spans="1:9" ht="18" customHeight="1" x14ac:dyDescent="0.25">
      <c r="A533" s="1">
        <v>2022</v>
      </c>
      <c r="B533" s="1" t="s">
        <v>11</v>
      </c>
      <c r="C533" s="1" t="s">
        <v>12</v>
      </c>
      <c r="D533" s="5" t="s">
        <v>23</v>
      </c>
      <c r="E533" s="7">
        <v>345</v>
      </c>
      <c r="F533" s="7">
        <v>7000</v>
      </c>
      <c r="G533" s="7">
        <v>7840</v>
      </c>
      <c r="H533" s="3">
        <v>1400</v>
      </c>
      <c r="I533" s="4" t="s">
        <v>32</v>
      </c>
    </row>
    <row r="534" spans="1:9" ht="18" customHeight="1" x14ac:dyDescent="0.25">
      <c r="A534" s="1">
        <v>2022</v>
      </c>
      <c r="B534" s="1" t="s">
        <v>11</v>
      </c>
      <c r="C534" s="1" t="s">
        <v>74</v>
      </c>
      <c r="D534" s="2" t="s">
        <v>27</v>
      </c>
      <c r="E534" s="3">
        <v>122</v>
      </c>
      <c r="F534" s="3">
        <v>100</v>
      </c>
      <c r="G534" s="3">
        <v>112</v>
      </c>
      <c r="H534" s="3">
        <v>20</v>
      </c>
      <c r="I534" s="4" t="s">
        <v>32</v>
      </c>
    </row>
    <row r="535" spans="1:9" ht="18" customHeight="1" x14ac:dyDescent="0.25">
      <c r="A535" s="1">
        <v>2022</v>
      </c>
      <c r="B535" s="1" t="s">
        <v>11</v>
      </c>
      <c r="C535" s="1" t="s">
        <v>14</v>
      </c>
      <c r="D535" s="5" t="s">
        <v>70</v>
      </c>
      <c r="E535" s="6">
        <v>78</v>
      </c>
      <c r="F535" s="6">
        <v>2288.6</v>
      </c>
      <c r="G535" s="6">
        <v>5126.4639999999999</v>
      </c>
      <c r="H535" s="3">
        <v>457.72</v>
      </c>
      <c r="I535" s="4" t="s">
        <v>32</v>
      </c>
    </row>
    <row r="536" spans="1:9" ht="18" customHeight="1" x14ac:dyDescent="0.25">
      <c r="A536" s="1">
        <v>2022</v>
      </c>
      <c r="B536" s="1" t="s">
        <v>11</v>
      </c>
      <c r="C536" s="1" t="s">
        <v>14</v>
      </c>
      <c r="D536" s="5" t="s">
        <v>78</v>
      </c>
      <c r="E536" s="6">
        <v>76</v>
      </c>
      <c r="F536" s="6">
        <v>2288.4499999999998</v>
      </c>
      <c r="G536" s="6">
        <v>5126.1279999999997</v>
      </c>
      <c r="H536" s="3">
        <v>457.69</v>
      </c>
      <c r="I536" s="4" t="s">
        <v>32</v>
      </c>
    </row>
    <row r="537" spans="1:9" ht="18" customHeight="1" x14ac:dyDescent="0.25">
      <c r="A537" s="1">
        <v>2022</v>
      </c>
      <c r="B537" s="1" t="s">
        <v>11</v>
      </c>
      <c r="C537" s="1" t="s">
        <v>14</v>
      </c>
      <c r="D537" s="5" t="s">
        <v>71</v>
      </c>
      <c r="E537" s="6">
        <v>46</v>
      </c>
      <c r="F537" s="6">
        <v>100</v>
      </c>
      <c r="G537" s="6">
        <v>224</v>
      </c>
      <c r="H537" s="3">
        <v>20</v>
      </c>
      <c r="I537" s="4" t="s">
        <v>32</v>
      </c>
    </row>
    <row r="538" spans="1:9" ht="18" customHeight="1" x14ac:dyDescent="0.25">
      <c r="A538" s="1">
        <v>2022</v>
      </c>
      <c r="B538" s="1" t="s">
        <v>11</v>
      </c>
      <c r="C538" s="1" t="s">
        <v>14</v>
      </c>
      <c r="D538" s="5" t="s">
        <v>72</v>
      </c>
      <c r="E538" s="6">
        <v>34</v>
      </c>
      <c r="F538" s="6">
        <v>2288.4</v>
      </c>
      <c r="G538" s="6">
        <v>5126.0160000000005</v>
      </c>
      <c r="H538" s="3">
        <v>457.68000000000006</v>
      </c>
      <c r="I538" s="4" t="s">
        <v>32</v>
      </c>
    </row>
    <row r="539" spans="1:9" ht="18" customHeight="1" x14ac:dyDescent="0.25">
      <c r="A539" s="1">
        <v>2022</v>
      </c>
      <c r="B539" s="1" t="s">
        <v>11</v>
      </c>
      <c r="C539" s="1" t="s">
        <v>74</v>
      </c>
      <c r="D539" s="2" t="s">
        <v>76</v>
      </c>
      <c r="E539" s="3">
        <v>7</v>
      </c>
      <c r="F539" s="3">
        <v>200</v>
      </c>
      <c r="G539" s="3">
        <v>224</v>
      </c>
      <c r="H539" s="3">
        <v>40</v>
      </c>
      <c r="I539" s="4" t="s">
        <v>32</v>
      </c>
    </row>
    <row r="540" spans="1:9" ht="18" customHeight="1" x14ac:dyDescent="0.25">
      <c r="A540" s="1">
        <v>2022</v>
      </c>
      <c r="B540" s="1" t="s">
        <v>11</v>
      </c>
      <c r="C540" s="1" t="s">
        <v>14</v>
      </c>
      <c r="D540" s="5" t="s">
        <v>22</v>
      </c>
      <c r="E540" s="6">
        <v>3</v>
      </c>
      <c r="F540" s="6">
        <v>2288.65</v>
      </c>
      <c r="G540" s="6">
        <v>5126.576</v>
      </c>
      <c r="H540" s="3">
        <v>457.73</v>
      </c>
      <c r="I540" s="4" t="s">
        <v>32</v>
      </c>
    </row>
    <row r="541" spans="1:9" ht="18" customHeight="1" x14ac:dyDescent="0.25">
      <c r="A541" s="1">
        <v>2022</v>
      </c>
      <c r="B541" s="1" t="s">
        <v>11</v>
      </c>
      <c r="C541" s="1" t="s">
        <v>26</v>
      </c>
      <c r="D541" s="5" t="s">
        <v>26</v>
      </c>
      <c r="E541" s="6">
        <v>2</v>
      </c>
      <c r="F541" s="6">
        <v>6600</v>
      </c>
      <c r="G541" s="6">
        <v>7392</v>
      </c>
      <c r="H541" s="3">
        <v>1320</v>
      </c>
      <c r="I541" s="4" t="s">
        <v>32</v>
      </c>
    </row>
    <row r="542" spans="1:9" ht="18" customHeight="1" x14ac:dyDescent="0.25">
      <c r="A542" s="1">
        <v>2023</v>
      </c>
      <c r="B542" s="1" t="s">
        <v>0</v>
      </c>
      <c r="C542" s="1" t="s">
        <v>13</v>
      </c>
      <c r="D542" s="2" t="s">
        <v>77</v>
      </c>
      <c r="E542" s="3">
        <v>3566</v>
      </c>
      <c r="F542" s="3">
        <v>5492.76</v>
      </c>
      <c r="G542" s="3">
        <v>5126.576</v>
      </c>
      <c r="H542" s="3">
        <v>1098.5520000000001</v>
      </c>
      <c r="I542" s="4" t="s">
        <v>32</v>
      </c>
    </row>
    <row r="543" spans="1:9" ht="18" customHeight="1" x14ac:dyDescent="0.25">
      <c r="A543" s="1">
        <v>2023</v>
      </c>
      <c r="B543" s="1" t="s">
        <v>0</v>
      </c>
      <c r="C543" s="1" t="s">
        <v>13</v>
      </c>
      <c r="D543" s="2" t="s">
        <v>28</v>
      </c>
      <c r="E543" s="3">
        <v>2498</v>
      </c>
      <c r="F543" s="3">
        <v>9600</v>
      </c>
      <c r="G543" s="3">
        <v>8960</v>
      </c>
      <c r="H543" s="3">
        <v>1920</v>
      </c>
      <c r="I543" s="4" t="s">
        <v>32</v>
      </c>
    </row>
    <row r="544" spans="1:9" ht="18" customHeight="1" x14ac:dyDescent="0.25">
      <c r="A544" s="1">
        <v>2023</v>
      </c>
      <c r="B544" s="1" t="s">
        <v>0</v>
      </c>
      <c r="C544" s="1" t="s">
        <v>74</v>
      </c>
      <c r="D544" s="2" t="s">
        <v>75</v>
      </c>
      <c r="E544" s="3">
        <v>1245</v>
      </c>
      <c r="F544" s="3">
        <v>5492.6399999999994</v>
      </c>
      <c r="G544" s="3">
        <v>5126.4639999999999</v>
      </c>
      <c r="H544" s="3">
        <v>1098.528</v>
      </c>
      <c r="I544" s="4" t="s">
        <v>32</v>
      </c>
    </row>
    <row r="545" spans="1:9" ht="18" customHeight="1" x14ac:dyDescent="0.25">
      <c r="A545" s="1">
        <v>2023</v>
      </c>
      <c r="B545" s="1" t="s">
        <v>0</v>
      </c>
      <c r="C545" s="1" t="s">
        <v>29</v>
      </c>
      <c r="D545" s="5" t="s">
        <v>73</v>
      </c>
      <c r="E545" s="6">
        <v>644</v>
      </c>
      <c r="F545" s="6">
        <v>6892.2</v>
      </c>
      <c r="G545" s="6">
        <v>6432.72</v>
      </c>
      <c r="H545" s="3">
        <v>1378.44</v>
      </c>
      <c r="I545" s="4" t="s">
        <v>32</v>
      </c>
    </row>
    <row r="546" spans="1:9" ht="18" customHeight="1" x14ac:dyDescent="0.25">
      <c r="A546" s="1">
        <v>2023</v>
      </c>
      <c r="B546" s="1" t="s">
        <v>0</v>
      </c>
      <c r="C546" s="1" t="s">
        <v>12</v>
      </c>
      <c r="D546" s="5" t="s">
        <v>24</v>
      </c>
      <c r="E546" s="6">
        <v>600</v>
      </c>
      <c r="F546" s="6">
        <v>8400</v>
      </c>
      <c r="G546" s="6">
        <v>7840</v>
      </c>
      <c r="H546" s="3">
        <v>1680</v>
      </c>
      <c r="I546" s="4" t="s">
        <v>30</v>
      </c>
    </row>
    <row r="547" spans="1:9" ht="18" customHeight="1" x14ac:dyDescent="0.25">
      <c r="A547" s="1">
        <v>2023</v>
      </c>
      <c r="B547" s="1" t="s">
        <v>0</v>
      </c>
      <c r="C547" s="1" t="s">
        <v>29</v>
      </c>
      <c r="D547" s="5" t="s">
        <v>25</v>
      </c>
      <c r="E547" s="6">
        <v>455</v>
      </c>
      <c r="F547" s="6">
        <v>5494.3200000000006</v>
      </c>
      <c r="G547" s="6">
        <v>5128.0320000000002</v>
      </c>
      <c r="H547" s="3">
        <v>1098.8640000000003</v>
      </c>
      <c r="I547" s="4" t="s">
        <v>30</v>
      </c>
    </row>
    <row r="548" spans="1:9" ht="18" customHeight="1" x14ac:dyDescent="0.25">
      <c r="A548" s="1">
        <v>2023</v>
      </c>
      <c r="B548" s="1" t="s">
        <v>0</v>
      </c>
      <c r="C548" s="1" t="s">
        <v>12</v>
      </c>
      <c r="D548" s="5" t="s">
        <v>23</v>
      </c>
      <c r="E548" s="7">
        <v>345</v>
      </c>
      <c r="F548" s="7">
        <v>8400</v>
      </c>
      <c r="G548" s="7">
        <v>7840</v>
      </c>
      <c r="H548" s="3">
        <v>1680</v>
      </c>
      <c r="I548" s="4" t="s">
        <v>30</v>
      </c>
    </row>
    <row r="549" spans="1:9" ht="18" customHeight="1" x14ac:dyDescent="0.25">
      <c r="A549" s="1">
        <v>2023</v>
      </c>
      <c r="B549" s="1" t="s">
        <v>0</v>
      </c>
      <c r="C549" s="1" t="s">
        <v>74</v>
      </c>
      <c r="D549" s="2" t="s">
        <v>27</v>
      </c>
      <c r="E549" s="3">
        <v>122</v>
      </c>
      <c r="F549" s="3">
        <v>120</v>
      </c>
      <c r="G549" s="3">
        <v>112</v>
      </c>
      <c r="H549" s="3">
        <v>24</v>
      </c>
      <c r="I549" s="4" t="s">
        <v>30</v>
      </c>
    </row>
    <row r="550" spans="1:9" ht="18" customHeight="1" x14ac:dyDescent="0.25">
      <c r="A550" s="1">
        <v>2023</v>
      </c>
      <c r="B550" s="1" t="s">
        <v>0</v>
      </c>
      <c r="C550" s="1" t="s">
        <v>14</v>
      </c>
      <c r="D550" s="5" t="s">
        <v>70</v>
      </c>
      <c r="E550" s="6">
        <v>78</v>
      </c>
      <c r="F550" s="6">
        <v>2288.6</v>
      </c>
      <c r="G550" s="6">
        <v>5126.4639999999999</v>
      </c>
      <c r="H550" s="3">
        <v>457.72</v>
      </c>
      <c r="I550" s="4" t="s">
        <v>30</v>
      </c>
    </row>
    <row r="551" spans="1:9" ht="18" customHeight="1" x14ac:dyDescent="0.25">
      <c r="A551" s="1">
        <v>2023</v>
      </c>
      <c r="B551" s="1" t="s">
        <v>0</v>
      </c>
      <c r="C551" s="1" t="s">
        <v>14</v>
      </c>
      <c r="D551" s="5" t="s">
        <v>78</v>
      </c>
      <c r="E551" s="6">
        <v>76</v>
      </c>
      <c r="F551" s="6">
        <v>3000</v>
      </c>
      <c r="G551" s="6">
        <v>5126.1279999999997</v>
      </c>
      <c r="H551" s="3">
        <v>457.69</v>
      </c>
      <c r="I551" s="4" t="s">
        <v>30</v>
      </c>
    </row>
    <row r="552" spans="1:9" ht="18" customHeight="1" x14ac:dyDescent="0.25">
      <c r="A552" s="1">
        <v>2023</v>
      </c>
      <c r="B552" s="1" t="s">
        <v>0</v>
      </c>
      <c r="C552" s="1" t="s">
        <v>14</v>
      </c>
      <c r="D552" s="5" t="s">
        <v>71</v>
      </c>
      <c r="E552" s="6">
        <v>46</v>
      </c>
      <c r="F552" s="6">
        <v>100</v>
      </c>
      <c r="G552" s="6">
        <v>224</v>
      </c>
      <c r="H552" s="3">
        <v>20</v>
      </c>
      <c r="I552" s="4" t="s">
        <v>30</v>
      </c>
    </row>
    <row r="553" spans="1:9" ht="18" customHeight="1" x14ac:dyDescent="0.25">
      <c r="A553" s="1">
        <v>2023</v>
      </c>
      <c r="B553" s="1" t="s">
        <v>0</v>
      </c>
      <c r="C553" s="1" t="s">
        <v>14</v>
      </c>
      <c r="D553" s="5" t="s">
        <v>72</v>
      </c>
      <c r="E553" s="6">
        <v>34</v>
      </c>
      <c r="F553" s="6">
        <v>2288.4</v>
      </c>
      <c r="G553" s="6">
        <v>5126.0160000000005</v>
      </c>
      <c r="H553" s="3">
        <v>457.68000000000006</v>
      </c>
      <c r="I553" s="4" t="s">
        <v>30</v>
      </c>
    </row>
    <row r="554" spans="1:9" ht="18" customHeight="1" x14ac:dyDescent="0.25">
      <c r="A554" s="1">
        <v>2023</v>
      </c>
      <c r="B554" s="1" t="s">
        <v>0</v>
      </c>
      <c r="C554" s="1" t="s">
        <v>74</v>
      </c>
      <c r="D554" s="2" t="s">
        <v>76</v>
      </c>
      <c r="E554" s="3">
        <v>7</v>
      </c>
      <c r="F554" s="3">
        <v>200</v>
      </c>
      <c r="G554" s="3">
        <v>224</v>
      </c>
      <c r="H554" s="3">
        <v>40</v>
      </c>
      <c r="I554" s="4" t="s">
        <v>30</v>
      </c>
    </row>
    <row r="555" spans="1:9" ht="18" customHeight="1" x14ac:dyDescent="0.25">
      <c r="A555" s="1">
        <v>2023</v>
      </c>
      <c r="B555" s="1" t="s">
        <v>0</v>
      </c>
      <c r="C555" s="1" t="s">
        <v>26</v>
      </c>
      <c r="D555" s="5" t="s">
        <v>26</v>
      </c>
      <c r="E555" s="6">
        <v>3</v>
      </c>
      <c r="F555" s="6">
        <v>4577.3</v>
      </c>
      <c r="G555" s="6">
        <v>7392</v>
      </c>
      <c r="H555" s="3">
        <v>915.46</v>
      </c>
      <c r="I555" s="4" t="s">
        <v>30</v>
      </c>
    </row>
    <row r="556" spans="1:9" ht="18" customHeight="1" x14ac:dyDescent="0.25">
      <c r="A556" s="1">
        <v>2023</v>
      </c>
      <c r="B556" s="1" t="s">
        <v>0</v>
      </c>
      <c r="C556" s="1" t="s">
        <v>14</v>
      </c>
      <c r="D556" s="5" t="s">
        <v>22</v>
      </c>
      <c r="E556" s="6">
        <v>3</v>
      </c>
      <c r="F556" s="6">
        <v>3300</v>
      </c>
      <c r="G556" s="6">
        <v>5126.576</v>
      </c>
      <c r="H556" s="3">
        <v>660</v>
      </c>
      <c r="I556" s="4" t="s">
        <v>30</v>
      </c>
    </row>
    <row r="557" spans="1:9" ht="18" customHeight="1" x14ac:dyDescent="0.25">
      <c r="A557" s="1">
        <v>2023</v>
      </c>
      <c r="B557" s="1" t="s">
        <v>1</v>
      </c>
      <c r="C557" s="1" t="s">
        <v>13</v>
      </c>
      <c r="D557" s="2" t="s">
        <v>77</v>
      </c>
      <c r="E557" s="3">
        <v>3566</v>
      </c>
      <c r="F557" s="3">
        <v>4577.3</v>
      </c>
      <c r="G557" s="3">
        <v>5126.576</v>
      </c>
      <c r="H557" s="3">
        <v>915.46</v>
      </c>
      <c r="I557" s="4" t="s">
        <v>30</v>
      </c>
    </row>
    <row r="558" spans="1:9" ht="18" customHeight="1" x14ac:dyDescent="0.25">
      <c r="A558" s="1">
        <v>2023</v>
      </c>
      <c r="B558" s="1" t="s">
        <v>1</v>
      </c>
      <c r="C558" s="1" t="s">
        <v>13</v>
      </c>
      <c r="D558" s="2" t="s">
        <v>28</v>
      </c>
      <c r="E558" s="3">
        <v>2498</v>
      </c>
      <c r="F558" s="3">
        <v>7600</v>
      </c>
      <c r="G558" s="3">
        <v>8960</v>
      </c>
      <c r="H558" s="3">
        <v>1600</v>
      </c>
      <c r="I558" s="4" t="s">
        <v>30</v>
      </c>
    </row>
    <row r="559" spans="1:9" ht="18" customHeight="1" x14ac:dyDescent="0.25">
      <c r="A559" s="1">
        <v>2023</v>
      </c>
      <c r="B559" s="1" t="s">
        <v>1</v>
      </c>
      <c r="C559" s="1" t="s">
        <v>74</v>
      </c>
      <c r="D559" s="2" t="s">
        <v>75</v>
      </c>
      <c r="E559" s="3">
        <v>1245</v>
      </c>
      <c r="F559" s="3">
        <v>4577.2</v>
      </c>
      <c r="G559" s="3">
        <v>5126.4639999999999</v>
      </c>
      <c r="H559" s="3">
        <v>915.44</v>
      </c>
      <c r="I559" s="4" t="s">
        <v>30</v>
      </c>
    </row>
    <row r="560" spans="1:9" ht="18" customHeight="1" x14ac:dyDescent="0.25">
      <c r="A560" s="1">
        <v>2023</v>
      </c>
      <c r="B560" s="1" t="s">
        <v>1</v>
      </c>
      <c r="C560" s="1" t="s">
        <v>29</v>
      </c>
      <c r="D560" s="5" t="s">
        <v>73</v>
      </c>
      <c r="E560" s="6">
        <v>644</v>
      </c>
      <c r="F560" s="6">
        <v>5743.5</v>
      </c>
      <c r="G560" s="6">
        <v>6432.72</v>
      </c>
      <c r="H560" s="3">
        <v>1148.7</v>
      </c>
      <c r="I560" s="4" t="s">
        <v>30</v>
      </c>
    </row>
    <row r="561" spans="1:9" ht="18" customHeight="1" x14ac:dyDescent="0.25">
      <c r="A561" s="1">
        <v>2023</v>
      </c>
      <c r="B561" s="1" t="s">
        <v>1</v>
      </c>
      <c r="C561" s="1" t="s">
        <v>12</v>
      </c>
      <c r="D561" s="5" t="s">
        <v>24</v>
      </c>
      <c r="E561" s="6">
        <v>643</v>
      </c>
      <c r="F561" s="6">
        <v>7000</v>
      </c>
      <c r="G561" s="6">
        <v>7840</v>
      </c>
      <c r="H561" s="3">
        <v>1400</v>
      </c>
      <c r="I561" s="4" t="s">
        <v>30</v>
      </c>
    </row>
    <row r="562" spans="1:9" ht="18" customHeight="1" x14ac:dyDescent="0.25">
      <c r="A562" s="1">
        <v>2023</v>
      </c>
      <c r="B562" s="1" t="s">
        <v>1</v>
      </c>
      <c r="C562" s="1" t="s">
        <v>29</v>
      </c>
      <c r="D562" s="5" t="s">
        <v>25</v>
      </c>
      <c r="E562" s="6">
        <v>455</v>
      </c>
      <c r="F562" s="6">
        <v>4578.6000000000004</v>
      </c>
      <c r="G562" s="6">
        <v>5128.0320000000002</v>
      </c>
      <c r="H562" s="3">
        <v>915.72000000000014</v>
      </c>
      <c r="I562" s="4" t="s">
        <v>30</v>
      </c>
    </row>
    <row r="563" spans="1:9" ht="18" customHeight="1" x14ac:dyDescent="0.25">
      <c r="A563" s="1">
        <v>2023</v>
      </c>
      <c r="B563" s="1" t="s">
        <v>1</v>
      </c>
      <c r="C563" s="1" t="s">
        <v>12</v>
      </c>
      <c r="D563" s="5" t="s">
        <v>23</v>
      </c>
      <c r="E563" s="7">
        <v>345</v>
      </c>
      <c r="F563" s="7">
        <v>7000</v>
      </c>
      <c r="G563" s="7">
        <v>7840</v>
      </c>
      <c r="H563" s="3">
        <v>1400</v>
      </c>
      <c r="I563" s="4" t="s">
        <v>30</v>
      </c>
    </row>
    <row r="564" spans="1:9" ht="18" customHeight="1" x14ac:dyDescent="0.25">
      <c r="A564" s="1">
        <v>2023</v>
      </c>
      <c r="B564" s="1" t="s">
        <v>1</v>
      </c>
      <c r="C564" s="1" t="s">
        <v>74</v>
      </c>
      <c r="D564" s="2" t="s">
        <v>27</v>
      </c>
      <c r="E564" s="3">
        <v>122</v>
      </c>
      <c r="F564" s="3">
        <v>100</v>
      </c>
      <c r="G564" s="3">
        <v>112</v>
      </c>
      <c r="H564" s="3">
        <v>20</v>
      </c>
      <c r="I564" s="4" t="s">
        <v>30</v>
      </c>
    </row>
    <row r="565" spans="1:9" ht="18" customHeight="1" x14ac:dyDescent="0.25">
      <c r="A565" s="1">
        <v>2023</v>
      </c>
      <c r="B565" s="1" t="s">
        <v>1</v>
      </c>
      <c r="C565" s="1" t="s">
        <v>14</v>
      </c>
      <c r="D565" s="5" t="s">
        <v>70</v>
      </c>
      <c r="E565" s="6">
        <v>78</v>
      </c>
      <c r="F565" s="6">
        <v>2288.6</v>
      </c>
      <c r="G565" s="6">
        <v>5126.4639999999999</v>
      </c>
      <c r="H565" s="3">
        <v>457.72</v>
      </c>
      <c r="I565" s="4" t="s">
        <v>30</v>
      </c>
    </row>
    <row r="566" spans="1:9" ht="18" customHeight="1" x14ac:dyDescent="0.25">
      <c r="A566" s="1">
        <v>2023</v>
      </c>
      <c r="B566" s="1" t="s">
        <v>1</v>
      </c>
      <c r="C566" s="1" t="s">
        <v>14</v>
      </c>
      <c r="D566" s="5" t="s">
        <v>78</v>
      </c>
      <c r="E566" s="6">
        <v>76</v>
      </c>
      <c r="F566" s="6">
        <v>2288.4499999999998</v>
      </c>
      <c r="G566" s="6">
        <v>5126.1279999999997</v>
      </c>
      <c r="H566" s="3">
        <v>457.69</v>
      </c>
      <c r="I566" s="4" t="s">
        <v>30</v>
      </c>
    </row>
    <row r="567" spans="1:9" ht="18" customHeight="1" x14ac:dyDescent="0.25">
      <c r="A567" s="1">
        <v>2023</v>
      </c>
      <c r="B567" s="1" t="s">
        <v>1</v>
      </c>
      <c r="C567" s="1" t="s">
        <v>14</v>
      </c>
      <c r="D567" s="5" t="s">
        <v>71</v>
      </c>
      <c r="E567" s="6">
        <v>46</v>
      </c>
      <c r="F567" s="6">
        <v>100</v>
      </c>
      <c r="G567" s="6">
        <v>224</v>
      </c>
      <c r="H567" s="3">
        <v>20</v>
      </c>
      <c r="I567" s="4" t="s">
        <v>30</v>
      </c>
    </row>
    <row r="568" spans="1:9" ht="18" customHeight="1" x14ac:dyDescent="0.25">
      <c r="A568" s="1">
        <v>2023</v>
      </c>
      <c r="B568" s="1" t="s">
        <v>1</v>
      </c>
      <c r="C568" s="1" t="s">
        <v>14</v>
      </c>
      <c r="D568" s="5" t="s">
        <v>72</v>
      </c>
      <c r="E568" s="6">
        <v>34</v>
      </c>
      <c r="F568" s="6">
        <v>2288.4</v>
      </c>
      <c r="G568" s="6">
        <v>5126.0160000000005</v>
      </c>
      <c r="H568" s="3">
        <v>457.68000000000006</v>
      </c>
      <c r="I568" s="4" t="s">
        <v>30</v>
      </c>
    </row>
    <row r="569" spans="1:9" ht="18" customHeight="1" x14ac:dyDescent="0.25">
      <c r="A569" s="1">
        <v>2023</v>
      </c>
      <c r="B569" s="1" t="s">
        <v>1</v>
      </c>
      <c r="C569" s="1" t="s">
        <v>74</v>
      </c>
      <c r="D569" s="2" t="s">
        <v>76</v>
      </c>
      <c r="E569" s="3">
        <v>7</v>
      </c>
      <c r="F569" s="3">
        <v>200</v>
      </c>
      <c r="G569" s="3">
        <v>224</v>
      </c>
      <c r="H569" s="3">
        <v>40</v>
      </c>
      <c r="I569" s="4" t="s">
        <v>30</v>
      </c>
    </row>
    <row r="570" spans="1:9" ht="18" customHeight="1" x14ac:dyDescent="0.25">
      <c r="A570" s="1">
        <v>2023</v>
      </c>
      <c r="B570" s="1" t="s">
        <v>1</v>
      </c>
      <c r="C570" s="1" t="s">
        <v>14</v>
      </c>
      <c r="D570" s="5" t="s">
        <v>22</v>
      </c>
      <c r="E570" s="6">
        <v>3</v>
      </c>
      <c r="F570" s="6">
        <v>3300</v>
      </c>
      <c r="G570" s="6">
        <v>5126.576</v>
      </c>
      <c r="H570" s="3">
        <v>660</v>
      </c>
      <c r="I570" s="4" t="s">
        <v>30</v>
      </c>
    </row>
    <row r="571" spans="1:9" ht="18" customHeight="1" x14ac:dyDescent="0.25">
      <c r="A571" s="1">
        <v>2023</v>
      </c>
      <c r="B571" s="1" t="s">
        <v>1</v>
      </c>
      <c r="C571" s="1" t="s">
        <v>26</v>
      </c>
      <c r="D571" s="5" t="s">
        <v>26</v>
      </c>
      <c r="E571" s="6">
        <v>2</v>
      </c>
      <c r="F571" s="6">
        <v>6600</v>
      </c>
      <c r="G571" s="6">
        <v>7392</v>
      </c>
      <c r="H571" s="3">
        <v>1320</v>
      </c>
      <c r="I571" s="4" t="s">
        <v>30</v>
      </c>
    </row>
    <row r="572" spans="1:9" ht="18" customHeight="1" x14ac:dyDescent="0.25">
      <c r="A572" s="1">
        <v>2023</v>
      </c>
      <c r="B572" s="1" t="s">
        <v>2</v>
      </c>
      <c r="C572" s="1" t="s">
        <v>13</v>
      </c>
      <c r="D572" s="2" t="s">
        <v>77</v>
      </c>
      <c r="E572" s="3">
        <v>3566</v>
      </c>
      <c r="F572" s="3">
        <v>4577.3</v>
      </c>
      <c r="G572" s="3">
        <v>5126.576</v>
      </c>
      <c r="H572" s="3">
        <v>915.46</v>
      </c>
      <c r="I572" s="4" t="s">
        <v>30</v>
      </c>
    </row>
    <row r="573" spans="1:9" ht="18" customHeight="1" x14ac:dyDescent="0.25">
      <c r="A573" s="1">
        <v>2023</v>
      </c>
      <c r="B573" s="1" t="s">
        <v>2</v>
      </c>
      <c r="C573" s="1" t="s">
        <v>13</v>
      </c>
      <c r="D573" s="2" t="s">
        <v>28</v>
      </c>
      <c r="E573" s="3">
        <v>2498</v>
      </c>
      <c r="F573" s="3">
        <v>8000</v>
      </c>
      <c r="G573" s="3">
        <v>8960</v>
      </c>
      <c r="H573" s="3">
        <v>1600</v>
      </c>
      <c r="I573" s="4" t="s">
        <v>30</v>
      </c>
    </row>
    <row r="574" spans="1:9" ht="18" customHeight="1" x14ac:dyDescent="0.25">
      <c r="A574" s="1">
        <v>2023</v>
      </c>
      <c r="B574" s="1" t="s">
        <v>2</v>
      </c>
      <c r="C574" s="1" t="s">
        <v>74</v>
      </c>
      <c r="D574" s="2" t="s">
        <v>75</v>
      </c>
      <c r="E574" s="3">
        <v>1245</v>
      </c>
      <c r="F574" s="3">
        <v>4577.2</v>
      </c>
      <c r="G574" s="3">
        <v>5126.4639999999999</v>
      </c>
      <c r="H574" s="3">
        <v>915.44</v>
      </c>
      <c r="I574" s="4" t="s">
        <v>30</v>
      </c>
    </row>
    <row r="575" spans="1:9" ht="18" customHeight="1" x14ac:dyDescent="0.25">
      <c r="A575" s="1">
        <v>2023</v>
      </c>
      <c r="B575" s="1" t="s">
        <v>2</v>
      </c>
      <c r="C575" s="1" t="s">
        <v>29</v>
      </c>
      <c r="D575" s="5" t="s">
        <v>73</v>
      </c>
      <c r="E575" s="6">
        <v>644</v>
      </c>
      <c r="F575" s="6">
        <v>10000</v>
      </c>
      <c r="G575" s="6">
        <v>6432.72</v>
      </c>
      <c r="H575" s="3">
        <v>2000</v>
      </c>
      <c r="I575" s="4" t="s">
        <v>30</v>
      </c>
    </row>
    <row r="576" spans="1:9" ht="18" customHeight="1" x14ac:dyDescent="0.25">
      <c r="A576" s="1">
        <v>2023</v>
      </c>
      <c r="B576" s="1" t="s">
        <v>2</v>
      </c>
      <c r="C576" s="1" t="s">
        <v>12</v>
      </c>
      <c r="D576" s="5" t="s">
        <v>24</v>
      </c>
      <c r="E576" s="6">
        <v>643</v>
      </c>
      <c r="F576" s="6">
        <v>7000</v>
      </c>
      <c r="G576" s="6">
        <v>7840</v>
      </c>
      <c r="H576" s="3">
        <v>1400</v>
      </c>
      <c r="I576" s="4" t="s">
        <v>30</v>
      </c>
    </row>
    <row r="577" spans="1:9" ht="18" customHeight="1" x14ac:dyDescent="0.25">
      <c r="A577" s="1">
        <v>2023</v>
      </c>
      <c r="B577" s="1" t="s">
        <v>2</v>
      </c>
      <c r="C577" s="1" t="s">
        <v>29</v>
      </c>
      <c r="D577" s="5" t="s">
        <v>25</v>
      </c>
      <c r="E577" s="6">
        <v>455</v>
      </c>
      <c r="F577" s="6">
        <v>4578.6000000000004</v>
      </c>
      <c r="G577" s="6">
        <v>5128.0320000000002</v>
      </c>
      <c r="H577" s="3">
        <v>915.72000000000014</v>
      </c>
      <c r="I577" s="4" t="s">
        <v>30</v>
      </c>
    </row>
    <row r="578" spans="1:9" ht="18" customHeight="1" x14ac:dyDescent="0.25">
      <c r="A578" s="1">
        <v>2023</v>
      </c>
      <c r="B578" s="1" t="s">
        <v>2</v>
      </c>
      <c r="C578" s="1" t="s">
        <v>12</v>
      </c>
      <c r="D578" s="5" t="s">
        <v>23</v>
      </c>
      <c r="E578" s="7">
        <v>345</v>
      </c>
      <c r="F578" s="7">
        <v>7000</v>
      </c>
      <c r="G578" s="7">
        <v>7840</v>
      </c>
      <c r="H578" s="3">
        <v>1400</v>
      </c>
      <c r="I578" s="4" t="s">
        <v>30</v>
      </c>
    </row>
    <row r="579" spans="1:9" ht="18" customHeight="1" x14ac:dyDescent="0.25">
      <c r="A579" s="1">
        <v>2023</v>
      </c>
      <c r="B579" s="1" t="s">
        <v>2</v>
      </c>
      <c r="C579" s="1" t="s">
        <v>74</v>
      </c>
      <c r="D579" s="2" t="s">
        <v>27</v>
      </c>
      <c r="E579" s="3">
        <v>122</v>
      </c>
      <c r="F579" s="3">
        <v>100</v>
      </c>
      <c r="G579" s="3">
        <v>112</v>
      </c>
      <c r="H579" s="3">
        <v>20</v>
      </c>
      <c r="I579" s="4" t="s">
        <v>30</v>
      </c>
    </row>
    <row r="580" spans="1:9" ht="18" customHeight="1" x14ac:dyDescent="0.25">
      <c r="A580" s="1">
        <v>2023</v>
      </c>
      <c r="B580" s="1" t="s">
        <v>2</v>
      </c>
      <c r="C580" s="1" t="s">
        <v>14</v>
      </c>
      <c r="D580" s="5" t="s">
        <v>70</v>
      </c>
      <c r="E580" s="6">
        <v>78</v>
      </c>
      <c r="F580" s="6">
        <v>2288.6</v>
      </c>
      <c r="G580" s="6">
        <v>5126.4639999999999</v>
      </c>
      <c r="H580" s="3">
        <v>457.72</v>
      </c>
      <c r="I580" s="4" t="s">
        <v>30</v>
      </c>
    </row>
    <row r="581" spans="1:9" ht="18" customHeight="1" x14ac:dyDescent="0.25">
      <c r="A581" s="1">
        <v>2023</v>
      </c>
      <c r="B581" s="1" t="s">
        <v>2</v>
      </c>
      <c r="C581" s="1" t="s">
        <v>14</v>
      </c>
      <c r="D581" s="5" t="s">
        <v>78</v>
      </c>
      <c r="E581" s="6">
        <v>76</v>
      </c>
      <c r="F581" s="6">
        <v>2288.4499999999998</v>
      </c>
      <c r="G581" s="6">
        <v>5126.1279999999997</v>
      </c>
      <c r="H581" s="3">
        <v>457.69</v>
      </c>
      <c r="I581" s="4" t="s">
        <v>30</v>
      </c>
    </row>
    <row r="582" spans="1:9" ht="18" customHeight="1" x14ac:dyDescent="0.25">
      <c r="A582" s="1">
        <v>2023</v>
      </c>
      <c r="B582" s="1" t="s">
        <v>2</v>
      </c>
      <c r="C582" s="1" t="s">
        <v>14</v>
      </c>
      <c r="D582" s="5" t="s">
        <v>71</v>
      </c>
      <c r="E582" s="6">
        <v>46</v>
      </c>
      <c r="F582" s="6">
        <v>100</v>
      </c>
      <c r="G582" s="6">
        <v>224</v>
      </c>
      <c r="H582" s="3">
        <v>20</v>
      </c>
      <c r="I582" s="4" t="s">
        <v>30</v>
      </c>
    </row>
    <row r="583" spans="1:9" ht="18" customHeight="1" x14ac:dyDescent="0.25">
      <c r="A583" s="1">
        <v>2023</v>
      </c>
      <c r="B583" s="1" t="s">
        <v>2</v>
      </c>
      <c r="C583" s="1" t="s">
        <v>14</v>
      </c>
      <c r="D583" s="5" t="s">
        <v>72</v>
      </c>
      <c r="E583" s="6">
        <v>34</v>
      </c>
      <c r="F583" s="6">
        <v>2288.4</v>
      </c>
      <c r="G583" s="6">
        <v>5126.0160000000005</v>
      </c>
      <c r="H583" s="3">
        <v>457.68000000000006</v>
      </c>
      <c r="I583" s="4" t="s">
        <v>30</v>
      </c>
    </row>
    <row r="584" spans="1:9" ht="18" customHeight="1" x14ac:dyDescent="0.25">
      <c r="A584" s="1">
        <v>2023</v>
      </c>
      <c r="B584" s="1" t="s">
        <v>2</v>
      </c>
      <c r="C584" s="1" t="s">
        <v>74</v>
      </c>
      <c r="D584" s="2" t="s">
        <v>76</v>
      </c>
      <c r="E584" s="3">
        <v>7</v>
      </c>
      <c r="F584" s="3">
        <v>200</v>
      </c>
      <c r="G584" s="3">
        <v>224</v>
      </c>
      <c r="H584" s="3">
        <v>40</v>
      </c>
      <c r="I584" s="4" t="s">
        <v>30</v>
      </c>
    </row>
    <row r="585" spans="1:9" ht="18" customHeight="1" x14ac:dyDescent="0.25">
      <c r="A585" s="1">
        <v>2023</v>
      </c>
      <c r="B585" s="1" t="s">
        <v>2</v>
      </c>
      <c r="C585" s="1" t="s">
        <v>14</v>
      </c>
      <c r="D585" s="5" t="s">
        <v>22</v>
      </c>
      <c r="E585" s="6">
        <v>3</v>
      </c>
      <c r="F585" s="6">
        <v>2288.65</v>
      </c>
      <c r="G585" s="6">
        <v>5126.576</v>
      </c>
      <c r="H585" s="3">
        <v>457.73</v>
      </c>
      <c r="I585" s="4" t="s">
        <v>30</v>
      </c>
    </row>
    <row r="586" spans="1:9" ht="18" customHeight="1" x14ac:dyDescent="0.25">
      <c r="A586" s="1">
        <v>2023</v>
      </c>
      <c r="B586" s="1" t="s">
        <v>2</v>
      </c>
      <c r="C586" s="1" t="s">
        <v>26</v>
      </c>
      <c r="D586" s="5" t="s">
        <v>26</v>
      </c>
      <c r="E586" s="6">
        <v>2</v>
      </c>
      <c r="F586" s="6">
        <v>6600</v>
      </c>
      <c r="G586" s="6">
        <v>7392</v>
      </c>
      <c r="H586" s="3">
        <v>1320</v>
      </c>
      <c r="I586" s="4" t="s">
        <v>30</v>
      </c>
    </row>
    <row r="587" spans="1:9" ht="18" customHeight="1" x14ac:dyDescent="0.25">
      <c r="A587" s="1">
        <v>2023</v>
      </c>
      <c r="B587" s="1" t="s">
        <v>3</v>
      </c>
      <c r="C587" s="1" t="s">
        <v>13</v>
      </c>
      <c r="D587" s="2" t="s">
        <v>77</v>
      </c>
      <c r="E587" s="3">
        <v>3566</v>
      </c>
      <c r="F587" s="3">
        <v>4577.3</v>
      </c>
      <c r="G587" s="3">
        <v>5126.576</v>
      </c>
      <c r="H587" s="3">
        <v>915.46</v>
      </c>
      <c r="I587" s="4" t="s">
        <v>30</v>
      </c>
    </row>
    <row r="588" spans="1:9" ht="18" customHeight="1" x14ac:dyDescent="0.25">
      <c r="A588" s="1">
        <v>2023</v>
      </c>
      <c r="B588" s="1" t="s">
        <v>3</v>
      </c>
      <c r="C588" s="1" t="s">
        <v>13</v>
      </c>
      <c r="D588" s="2" t="s">
        <v>28</v>
      </c>
      <c r="E588" s="3">
        <v>2498</v>
      </c>
      <c r="F588" s="3">
        <v>8000</v>
      </c>
      <c r="G588" s="3">
        <v>8960</v>
      </c>
      <c r="H588" s="3">
        <v>1600</v>
      </c>
      <c r="I588" s="4" t="s">
        <v>32</v>
      </c>
    </row>
    <row r="589" spans="1:9" ht="18" customHeight="1" x14ac:dyDescent="0.25">
      <c r="A589" s="1">
        <v>2023</v>
      </c>
      <c r="B589" s="1" t="s">
        <v>3</v>
      </c>
      <c r="C589" s="1" t="s">
        <v>74</v>
      </c>
      <c r="D589" s="2" t="s">
        <v>75</v>
      </c>
      <c r="E589" s="3">
        <v>1245</v>
      </c>
      <c r="F589" s="3">
        <v>4577.2</v>
      </c>
      <c r="G589" s="3">
        <v>5126.4639999999999</v>
      </c>
      <c r="H589" s="3">
        <v>915.44</v>
      </c>
      <c r="I589" s="4" t="s">
        <v>32</v>
      </c>
    </row>
    <row r="590" spans="1:9" ht="18" customHeight="1" x14ac:dyDescent="0.25">
      <c r="A590" s="1">
        <v>2023</v>
      </c>
      <c r="B590" s="1" t="s">
        <v>3</v>
      </c>
      <c r="C590" s="1" t="s">
        <v>29</v>
      </c>
      <c r="D590" s="5" t="s">
        <v>73</v>
      </c>
      <c r="E590" s="6">
        <v>644</v>
      </c>
      <c r="F590" s="6">
        <v>15000</v>
      </c>
      <c r="G590" s="6">
        <v>6432.72</v>
      </c>
      <c r="H590" s="3">
        <v>3000</v>
      </c>
      <c r="I590" s="4" t="s">
        <v>32</v>
      </c>
    </row>
    <row r="591" spans="1:9" ht="18" customHeight="1" x14ac:dyDescent="0.25">
      <c r="A591" s="1">
        <v>2023</v>
      </c>
      <c r="B591" s="1" t="s">
        <v>3</v>
      </c>
      <c r="C591" s="1" t="s">
        <v>12</v>
      </c>
      <c r="D591" s="5" t="s">
        <v>24</v>
      </c>
      <c r="E591" s="6">
        <v>643</v>
      </c>
      <c r="F591" s="6">
        <v>7000</v>
      </c>
      <c r="G591" s="6">
        <v>7840</v>
      </c>
      <c r="H591" s="3">
        <v>1400</v>
      </c>
      <c r="I591" s="4" t="s">
        <v>32</v>
      </c>
    </row>
    <row r="592" spans="1:9" ht="18" customHeight="1" x14ac:dyDescent="0.25">
      <c r="A592" s="1">
        <v>2023</v>
      </c>
      <c r="B592" s="1" t="s">
        <v>3</v>
      </c>
      <c r="C592" s="1" t="s">
        <v>29</v>
      </c>
      <c r="D592" s="5" t="s">
        <v>25</v>
      </c>
      <c r="E592" s="6">
        <v>500</v>
      </c>
      <c r="F592" s="6">
        <v>14000</v>
      </c>
      <c r="G592" s="6">
        <v>5128.0320000000002</v>
      </c>
      <c r="H592" s="3">
        <v>2800</v>
      </c>
      <c r="I592" s="4" t="s">
        <v>32</v>
      </c>
    </row>
    <row r="593" spans="1:9" ht="18" customHeight="1" x14ac:dyDescent="0.25">
      <c r="A593" s="1">
        <v>2023</v>
      </c>
      <c r="B593" s="1" t="s">
        <v>3</v>
      </c>
      <c r="C593" s="1" t="s">
        <v>12</v>
      </c>
      <c r="D593" s="5" t="s">
        <v>23</v>
      </c>
      <c r="E593" s="7">
        <v>345</v>
      </c>
      <c r="F593" s="7">
        <v>7000</v>
      </c>
      <c r="G593" s="7">
        <v>7840</v>
      </c>
      <c r="H593" s="3">
        <v>1400</v>
      </c>
      <c r="I593" s="4" t="s">
        <v>32</v>
      </c>
    </row>
    <row r="594" spans="1:9" ht="18" customHeight="1" x14ac:dyDescent="0.25">
      <c r="A594" s="1">
        <v>2023</v>
      </c>
      <c r="B594" s="1" t="s">
        <v>3</v>
      </c>
      <c r="C594" s="1" t="s">
        <v>74</v>
      </c>
      <c r="D594" s="2" t="s">
        <v>27</v>
      </c>
      <c r="E594" s="3">
        <v>122</v>
      </c>
      <c r="F594" s="3">
        <v>100</v>
      </c>
      <c r="G594" s="3">
        <v>112</v>
      </c>
      <c r="H594" s="3">
        <v>20</v>
      </c>
      <c r="I594" s="4" t="s">
        <v>32</v>
      </c>
    </row>
    <row r="595" spans="1:9" ht="18" customHeight="1" x14ac:dyDescent="0.25">
      <c r="A595" s="1">
        <v>2023</v>
      </c>
      <c r="B595" s="1" t="s">
        <v>3</v>
      </c>
      <c r="C595" s="1" t="s">
        <v>14</v>
      </c>
      <c r="D595" s="5" t="s">
        <v>70</v>
      </c>
      <c r="E595" s="6">
        <v>78</v>
      </c>
      <c r="F595" s="6">
        <v>2288.6</v>
      </c>
      <c r="G595" s="6">
        <v>5126.4639999999999</v>
      </c>
      <c r="H595" s="3">
        <v>457.72</v>
      </c>
      <c r="I595" s="4" t="s">
        <v>32</v>
      </c>
    </row>
    <row r="596" spans="1:9" ht="18" customHeight="1" x14ac:dyDescent="0.25">
      <c r="A596" s="1">
        <v>2023</v>
      </c>
      <c r="B596" s="1" t="s">
        <v>3</v>
      </c>
      <c r="C596" s="1" t="s">
        <v>14</v>
      </c>
      <c r="D596" s="5" t="s">
        <v>78</v>
      </c>
      <c r="E596" s="6">
        <v>76</v>
      </c>
      <c r="F596" s="6">
        <v>2288.4499999999998</v>
      </c>
      <c r="G596" s="6">
        <v>5126.1279999999997</v>
      </c>
      <c r="H596" s="3">
        <v>457.69</v>
      </c>
      <c r="I596" s="4" t="s">
        <v>32</v>
      </c>
    </row>
    <row r="597" spans="1:9" ht="18" customHeight="1" x14ac:dyDescent="0.25">
      <c r="A597" s="1">
        <v>2023</v>
      </c>
      <c r="B597" s="1" t="s">
        <v>3</v>
      </c>
      <c r="C597" s="1" t="s">
        <v>14</v>
      </c>
      <c r="D597" s="5" t="s">
        <v>71</v>
      </c>
      <c r="E597" s="6">
        <v>46</v>
      </c>
      <c r="F597" s="6">
        <v>100</v>
      </c>
      <c r="G597" s="6">
        <v>224</v>
      </c>
      <c r="H597" s="3">
        <v>20</v>
      </c>
      <c r="I597" s="4" t="s">
        <v>32</v>
      </c>
    </row>
    <row r="598" spans="1:9" ht="18" customHeight="1" x14ac:dyDescent="0.25">
      <c r="A598" s="1">
        <v>2023</v>
      </c>
      <c r="B598" s="1" t="s">
        <v>3</v>
      </c>
      <c r="C598" s="1" t="s">
        <v>14</v>
      </c>
      <c r="D598" s="5" t="s">
        <v>72</v>
      </c>
      <c r="E598" s="6">
        <v>34</v>
      </c>
      <c r="F598" s="6">
        <v>2288.4</v>
      </c>
      <c r="G598" s="6">
        <v>5126.0160000000005</v>
      </c>
      <c r="H598" s="3">
        <v>457.68000000000006</v>
      </c>
      <c r="I598" s="4" t="s">
        <v>32</v>
      </c>
    </row>
    <row r="599" spans="1:9" ht="18" customHeight="1" x14ac:dyDescent="0.25">
      <c r="A599" s="1">
        <v>2023</v>
      </c>
      <c r="B599" s="1" t="s">
        <v>3</v>
      </c>
      <c r="C599" s="1" t="s">
        <v>74</v>
      </c>
      <c r="D599" s="2" t="s">
        <v>76</v>
      </c>
      <c r="E599" s="3">
        <v>7</v>
      </c>
      <c r="F599" s="3">
        <v>200</v>
      </c>
      <c r="G599" s="3">
        <v>224</v>
      </c>
      <c r="H599" s="3">
        <v>40</v>
      </c>
      <c r="I599" s="4" t="s">
        <v>32</v>
      </c>
    </row>
    <row r="600" spans="1:9" ht="18" customHeight="1" x14ac:dyDescent="0.25">
      <c r="A600" s="1">
        <v>2023</v>
      </c>
      <c r="B600" s="1" t="s">
        <v>3</v>
      </c>
      <c r="C600" s="1" t="s">
        <v>14</v>
      </c>
      <c r="D600" s="5" t="s">
        <v>22</v>
      </c>
      <c r="E600" s="6">
        <v>3</v>
      </c>
      <c r="F600" s="6">
        <v>2288.65</v>
      </c>
      <c r="G600" s="6">
        <v>5126.576</v>
      </c>
      <c r="H600" s="3">
        <v>457.73</v>
      </c>
      <c r="I600" s="4" t="s">
        <v>32</v>
      </c>
    </row>
    <row r="601" spans="1:9" ht="18" customHeight="1" x14ac:dyDescent="0.25">
      <c r="A601" s="1">
        <v>2023</v>
      </c>
      <c r="B601" s="1" t="s">
        <v>3</v>
      </c>
      <c r="C601" s="1" t="s">
        <v>26</v>
      </c>
      <c r="D601" s="5" t="s">
        <v>26</v>
      </c>
      <c r="E601" s="6">
        <v>2</v>
      </c>
      <c r="F601" s="6">
        <v>7920</v>
      </c>
      <c r="G601" s="6">
        <v>7392</v>
      </c>
      <c r="H601" s="3">
        <v>1584</v>
      </c>
      <c r="I601" s="4" t="s">
        <v>32</v>
      </c>
    </row>
    <row r="602" spans="1:9" ht="18" customHeight="1" x14ac:dyDescent="0.25">
      <c r="A602" s="1">
        <v>2023</v>
      </c>
      <c r="B602" s="1" t="s">
        <v>4</v>
      </c>
      <c r="C602" s="1" t="s">
        <v>13</v>
      </c>
      <c r="D602" s="2" t="s">
        <v>77</v>
      </c>
      <c r="E602" s="3">
        <v>3566</v>
      </c>
      <c r="F602" s="3">
        <v>4577.3</v>
      </c>
      <c r="G602" s="3">
        <v>5126.576</v>
      </c>
      <c r="H602" s="3">
        <v>915.46</v>
      </c>
      <c r="I602" s="4" t="s">
        <v>32</v>
      </c>
    </row>
    <row r="603" spans="1:9" ht="18" customHeight="1" x14ac:dyDescent="0.25">
      <c r="A603" s="1">
        <v>2023</v>
      </c>
      <c r="B603" s="1" t="s">
        <v>4</v>
      </c>
      <c r="C603" s="1" t="s">
        <v>13</v>
      </c>
      <c r="D603" s="2" t="s">
        <v>28</v>
      </c>
      <c r="E603" s="3">
        <v>2498</v>
      </c>
      <c r="F603" s="3">
        <v>8800</v>
      </c>
      <c r="G603" s="3">
        <v>8960</v>
      </c>
      <c r="H603" s="3">
        <v>1760</v>
      </c>
      <c r="I603" s="4" t="s">
        <v>32</v>
      </c>
    </row>
    <row r="604" spans="1:9" ht="18" customHeight="1" x14ac:dyDescent="0.25">
      <c r="A604" s="1">
        <v>2023</v>
      </c>
      <c r="B604" s="1" t="s">
        <v>4</v>
      </c>
      <c r="C604" s="1" t="s">
        <v>74</v>
      </c>
      <c r="D604" s="2" t="s">
        <v>75</v>
      </c>
      <c r="E604" s="3">
        <v>1245</v>
      </c>
      <c r="F604" s="3">
        <v>5034.92</v>
      </c>
      <c r="G604" s="3">
        <v>5126.4639999999999</v>
      </c>
      <c r="H604" s="3">
        <v>1006.984</v>
      </c>
      <c r="I604" s="4" t="s">
        <v>32</v>
      </c>
    </row>
    <row r="605" spans="1:9" ht="18" customHeight="1" x14ac:dyDescent="0.25">
      <c r="A605" s="1">
        <v>2023</v>
      </c>
      <c r="B605" s="1" t="s">
        <v>4</v>
      </c>
      <c r="C605" s="1" t="s">
        <v>29</v>
      </c>
      <c r="D605" s="5" t="s">
        <v>73</v>
      </c>
      <c r="E605" s="6">
        <v>644</v>
      </c>
      <c r="F605" s="6">
        <v>6317.85</v>
      </c>
      <c r="G605" s="6">
        <v>6432.72</v>
      </c>
      <c r="H605" s="3">
        <v>1263.5700000000002</v>
      </c>
      <c r="I605" s="4" t="s">
        <v>32</v>
      </c>
    </row>
    <row r="606" spans="1:9" ht="18" customHeight="1" x14ac:dyDescent="0.25">
      <c r="A606" s="1">
        <v>2023</v>
      </c>
      <c r="B606" s="1" t="s">
        <v>4</v>
      </c>
      <c r="C606" s="1" t="s">
        <v>12</v>
      </c>
      <c r="D606" s="5" t="s">
        <v>24</v>
      </c>
      <c r="E606" s="6">
        <v>643</v>
      </c>
      <c r="F606" s="6">
        <v>7700</v>
      </c>
      <c r="G606" s="6">
        <v>7840</v>
      </c>
      <c r="H606" s="3">
        <v>1540</v>
      </c>
      <c r="I606" s="4" t="s">
        <v>32</v>
      </c>
    </row>
    <row r="607" spans="1:9" ht="18" customHeight="1" x14ac:dyDescent="0.25">
      <c r="A607" s="1">
        <v>2023</v>
      </c>
      <c r="B607" s="1" t="s">
        <v>4</v>
      </c>
      <c r="C607" s="1" t="s">
        <v>29</v>
      </c>
      <c r="D607" s="5" t="s">
        <v>25</v>
      </c>
      <c r="E607" s="6">
        <v>455</v>
      </c>
      <c r="F607" s="6">
        <v>5036.46</v>
      </c>
      <c r="G607" s="6">
        <v>5128.0320000000002</v>
      </c>
      <c r="H607" s="3">
        <v>1007.292</v>
      </c>
      <c r="I607" s="4" t="s">
        <v>32</v>
      </c>
    </row>
    <row r="608" spans="1:9" ht="18" customHeight="1" x14ac:dyDescent="0.25">
      <c r="A608" s="1">
        <v>2023</v>
      </c>
      <c r="B608" s="1" t="s">
        <v>4</v>
      </c>
      <c r="C608" s="1" t="s">
        <v>12</v>
      </c>
      <c r="D608" s="5" t="s">
        <v>23</v>
      </c>
      <c r="E608" s="7">
        <v>345</v>
      </c>
      <c r="F608" s="7">
        <v>7700</v>
      </c>
      <c r="G608" s="7">
        <v>7840</v>
      </c>
      <c r="H608" s="3">
        <v>1540</v>
      </c>
      <c r="I608" s="4" t="s">
        <v>32</v>
      </c>
    </row>
    <row r="609" spans="1:9" ht="18" customHeight="1" x14ac:dyDescent="0.25">
      <c r="A609" s="1">
        <v>2023</v>
      </c>
      <c r="B609" s="1" t="s">
        <v>4</v>
      </c>
      <c r="C609" s="1" t="s">
        <v>74</v>
      </c>
      <c r="D609" s="2" t="s">
        <v>27</v>
      </c>
      <c r="E609" s="3">
        <v>122</v>
      </c>
      <c r="F609" s="3">
        <v>110</v>
      </c>
      <c r="G609" s="3">
        <v>112</v>
      </c>
      <c r="H609" s="3">
        <v>22</v>
      </c>
      <c r="I609" s="4" t="s">
        <v>32</v>
      </c>
    </row>
    <row r="610" spans="1:9" ht="18" customHeight="1" x14ac:dyDescent="0.25">
      <c r="A610" s="1">
        <v>2023</v>
      </c>
      <c r="B610" s="1" t="s">
        <v>4</v>
      </c>
      <c r="C610" s="1" t="s">
        <v>14</v>
      </c>
      <c r="D610" s="5" t="s">
        <v>70</v>
      </c>
      <c r="E610" s="6">
        <v>78</v>
      </c>
      <c r="F610" s="6">
        <v>2517.46</v>
      </c>
      <c r="G610" s="6">
        <v>5126.4639999999999</v>
      </c>
      <c r="H610" s="3">
        <v>503.49200000000002</v>
      </c>
      <c r="I610" s="4" t="s">
        <v>32</v>
      </c>
    </row>
    <row r="611" spans="1:9" ht="18" customHeight="1" x14ac:dyDescent="0.25">
      <c r="A611" s="1">
        <v>2023</v>
      </c>
      <c r="B611" s="1" t="s">
        <v>4</v>
      </c>
      <c r="C611" s="1" t="s">
        <v>14</v>
      </c>
      <c r="D611" s="5" t="s">
        <v>78</v>
      </c>
      <c r="E611" s="6">
        <v>76</v>
      </c>
      <c r="F611" s="6">
        <v>2288.4499999999998</v>
      </c>
      <c r="G611" s="6">
        <v>5126.1279999999997</v>
      </c>
      <c r="H611" s="3">
        <v>457.69</v>
      </c>
      <c r="I611" s="4" t="s">
        <v>32</v>
      </c>
    </row>
    <row r="612" spans="1:9" ht="18" customHeight="1" x14ac:dyDescent="0.25">
      <c r="A612" s="1">
        <v>2023</v>
      </c>
      <c r="B612" s="1" t="s">
        <v>4</v>
      </c>
      <c r="C612" s="1" t="s">
        <v>14</v>
      </c>
      <c r="D612" s="5" t="s">
        <v>71</v>
      </c>
      <c r="E612" s="6">
        <v>46</v>
      </c>
      <c r="F612" s="6">
        <v>100</v>
      </c>
      <c r="G612" s="6">
        <v>224</v>
      </c>
      <c r="H612" s="3">
        <v>20</v>
      </c>
      <c r="I612" s="4" t="s">
        <v>32</v>
      </c>
    </row>
    <row r="613" spans="1:9" ht="18" customHeight="1" x14ac:dyDescent="0.25">
      <c r="A613" s="1">
        <v>2023</v>
      </c>
      <c r="B613" s="1" t="s">
        <v>4</v>
      </c>
      <c r="C613" s="1" t="s">
        <v>14</v>
      </c>
      <c r="D613" s="5" t="s">
        <v>72</v>
      </c>
      <c r="E613" s="6">
        <v>34</v>
      </c>
      <c r="F613" s="6">
        <v>2288.4</v>
      </c>
      <c r="G613" s="6">
        <v>5126.0160000000005</v>
      </c>
      <c r="H613" s="3">
        <v>457.68000000000006</v>
      </c>
      <c r="I613" s="4" t="s">
        <v>30</v>
      </c>
    </row>
    <row r="614" spans="1:9" ht="18" customHeight="1" x14ac:dyDescent="0.25">
      <c r="A614" s="1">
        <v>2023</v>
      </c>
      <c r="B614" s="1" t="s">
        <v>4</v>
      </c>
      <c r="C614" s="1" t="s">
        <v>74</v>
      </c>
      <c r="D614" s="2" t="s">
        <v>76</v>
      </c>
      <c r="E614" s="3">
        <v>7</v>
      </c>
      <c r="F614" s="3">
        <v>200</v>
      </c>
      <c r="G614" s="3">
        <v>224</v>
      </c>
      <c r="H614" s="3">
        <v>40</v>
      </c>
      <c r="I614" s="4" t="s">
        <v>30</v>
      </c>
    </row>
    <row r="615" spans="1:9" ht="18" customHeight="1" x14ac:dyDescent="0.25">
      <c r="A615" s="1">
        <v>2023</v>
      </c>
      <c r="B615" s="1" t="s">
        <v>4</v>
      </c>
      <c r="C615" s="1" t="s">
        <v>14</v>
      </c>
      <c r="D615" s="5" t="s">
        <v>22</v>
      </c>
      <c r="E615" s="6">
        <v>3</v>
      </c>
      <c r="F615" s="6">
        <v>3300</v>
      </c>
      <c r="G615" s="6">
        <v>5126.576</v>
      </c>
      <c r="H615" s="3">
        <v>660</v>
      </c>
      <c r="I615" s="4" t="s">
        <v>30</v>
      </c>
    </row>
    <row r="616" spans="1:9" ht="18" customHeight="1" x14ac:dyDescent="0.25">
      <c r="A616" s="1">
        <v>2023</v>
      </c>
      <c r="B616" s="1" t="s">
        <v>4</v>
      </c>
      <c r="C616" s="1" t="s">
        <v>26</v>
      </c>
      <c r="D616" s="5" t="s">
        <v>26</v>
      </c>
      <c r="E616" s="6">
        <v>2</v>
      </c>
      <c r="F616" s="6">
        <v>4577.3</v>
      </c>
      <c r="G616" s="6">
        <v>7392</v>
      </c>
      <c r="H616" s="3">
        <v>915.46</v>
      </c>
      <c r="I616" s="4" t="s">
        <v>30</v>
      </c>
    </row>
    <row r="617" spans="1:9" ht="18" customHeight="1" x14ac:dyDescent="0.25">
      <c r="A617" s="1">
        <v>2023</v>
      </c>
      <c r="B617" s="1" t="s">
        <v>5</v>
      </c>
      <c r="C617" s="1" t="s">
        <v>13</v>
      </c>
      <c r="D617" s="2" t="s">
        <v>77</v>
      </c>
      <c r="E617" s="3">
        <v>3566</v>
      </c>
      <c r="F617" s="3">
        <v>4577.3</v>
      </c>
      <c r="G617" s="3">
        <v>5126.576</v>
      </c>
      <c r="H617" s="3">
        <v>915.46</v>
      </c>
      <c r="I617" s="4" t="s">
        <v>30</v>
      </c>
    </row>
    <row r="618" spans="1:9" ht="18" customHeight="1" x14ac:dyDescent="0.25">
      <c r="A618" s="1">
        <v>2023</v>
      </c>
      <c r="B618" s="1" t="s">
        <v>5</v>
      </c>
      <c r="C618" s="1" t="s">
        <v>13</v>
      </c>
      <c r="D618" s="2" t="s">
        <v>28</v>
      </c>
      <c r="E618" s="3">
        <v>2498</v>
      </c>
      <c r="F618" s="3">
        <v>8000</v>
      </c>
      <c r="G618" s="3">
        <v>8960</v>
      </c>
      <c r="H618" s="3">
        <v>1600</v>
      </c>
      <c r="I618" s="4" t="s">
        <v>30</v>
      </c>
    </row>
    <row r="619" spans="1:9" ht="18" customHeight="1" x14ac:dyDescent="0.25">
      <c r="A619" s="1">
        <v>2023</v>
      </c>
      <c r="B619" s="1" t="s">
        <v>5</v>
      </c>
      <c r="C619" s="1" t="s">
        <v>74</v>
      </c>
      <c r="D619" s="2" t="s">
        <v>75</v>
      </c>
      <c r="E619" s="3">
        <v>1245</v>
      </c>
      <c r="F619" s="3">
        <v>4577.2</v>
      </c>
      <c r="G619" s="3">
        <v>5126.4639999999999</v>
      </c>
      <c r="H619" s="3">
        <v>915.44</v>
      </c>
      <c r="I619" s="4" t="s">
        <v>30</v>
      </c>
    </row>
    <row r="620" spans="1:9" ht="18" customHeight="1" x14ac:dyDescent="0.25">
      <c r="A620" s="1">
        <v>2023</v>
      </c>
      <c r="B620" s="1" t="s">
        <v>5</v>
      </c>
      <c r="C620" s="1" t="s">
        <v>29</v>
      </c>
      <c r="D620" s="5" t="s">
        <v>73</v>
      </c>
      <c r="E620" s="6">
        <v>644</v>
      </c>
      <c r="F620" s="6">
        <v>10000</v>
      </c>
      <c r="G620" s="6">
        <v>6432.72</v>
      </c>
      <c r="H620" s="3">
        <v>2000</v>
      </c>
      <c r="I620" s="4" t="s">
        <v>30</v>
      </c>
    </row>
    <row r="621" spans="1:9" ht="18" customHeight="1" x14ac:dyDescent="0.25">
      <c r="A621" s="1">
        <v>2023</v>
      </c>
      <c r="B621" s="1" t="s">
        <v>5</v>
      </c>
      <c r="C621" s="1" t="s">
        <v>12</v>
      </c>
      <c r="D621" s="5" t="s">
        <v>24</v>
      </c>
      <c r="E621" s="6">
        <v>643</v>
      </c>
      <c r="F621" s="6">
        <v>7000</v>
      </c>
      <c r="G621" s="6">
        <v>7840</v>
      </c>
      <c r="H621" s="3">
        <v>1400</v>
      </c>
      <c r="I621" s="4" t="s">
        <v>30</v>
      </c>
    </row>
    <row r="622" spans="1:9" ht="18" customHeight="1" x14ac:dyDescent="0.25">
      <c r="A622" s="1">
        <v>2023</v>
      </c>
      <c r="B622" s="1" t="s">
        <v>5</v>
      </c>
      <c r="C622" s="1" t="s">
        <v>29</v>
      </c>
      <c r="D622" s="5" t="s">
        <v>25</v>
      </c>
      <c r="E622" s="6">
        <v>455</v>
      </c>
      <c r="F622" s="6">
        <v>8000</v>
      </c>
      <c r="G622" s="6">
        <v>5128.0320000000002</v>
      </c>
      <c r="H622" s="3">
        <v>1600</v>
      </c>
      <c r="I622" s="4" t="s">
        <v>30</v>
      </c>
    </row>
    <row r="623" spans="1:9" ht="18" customHeight="1" x14ac:dyDescent="0.25">
      <c r="A623" s="1">
        <v>2023</v>
      </c>
      <c r="B623" s="1" t="s">
        <v>5</v>
      </c>
      <c r="C623" s="1" t="s">
        <v>12</v>
      </c>
      <c r="D623" s="5" t="s">
        <v>23</v>
      </c>
      <c r="E623" s="7">
        <v>345</v>
      </c>
      <c r="F623" s="7">
        <v>7000</v>
      </c>
      <c r="G623" s="7">
        <v>7840</v>
      </c>
      <c r="H623" s="3">
        <v>1400</v>
      </c>
      <c r="I623" s="4" t="s">
        <v>30</v>
      </c>
    </row>
    <row r="624" spans="1:9" ht="18" customHeight="1" x14ac:dyDescent="0.25">
      <c r="A624" s="1">
        <v>2023</v>
      </c>
      <c r="B624" s="1" t="s">
        <v>5</v>
      </c>
      <c r="C624" s="1" t="s">
        <v>74</v>
      </c>
      <c r="D624" s="2" t="s">
        <v>27</v>
      </c>
      <c r="E624" s="3">
        <v>122</v>
      </c>
      <c r="F624" s="3">
        <v>100</v>
      </c>
      <c r="G624" s="3">
        <v>112</v>
      </c>
      <c r="H624" s="3">
        <v>20</v>
      </c>
      <c r="I624" s="4" t="s">
        <v>30</v>
      </c>
    </row>
    <row r="625" spans="1:9" ht="18" customHeight="1" x14ac:dyDescent="0.25">
      <c r="A625" s="1">
        <v>2023</v>
      </c>
      <c r="B625" s="1" t="s">
        <v>5</v>
      </c>
      <c r="C625" s="1" t="s">
        <v>14</v>
      </c>
      <c r="D625" s="5" t="s">
        <v>70</v>
      </c>
      <c r="E625" s="6">
        <v>78</v>
      </c>
      <c r="F625" s="6">
        <v>2288.6</v>
      </c>
      <c r="G625" s="6">
        <v>5126.4639999999999</v>
      </c>
      <c r="H625" s="3">
        <v>457.72</v>
      </c>
      <c r="I625" s="4" t="s">
        <v>30</v>
      </c>
    </row>
    <row r="626" spans="1:9" ht="18" customHeight="1" x14ac:dyDescent="0.25">
      <c r="A626" s="1">
        <v>2023</v>
      </c>
      <c r="B626" s="1" t="s">
        <v>5</v>
      </c>
      <c r="C626" s="1" t="s">
        <v>14</v>
      </c>
      <c r="D626" s="5" t="s">
        <v>78</v>
      </c>
      <c r="E626" s="6">
        <v>76</v>
      </c>
      <c r="F626" s="6">
        <v>2288.4499999999998</v>
      </c>
      <c r="G626" s="6">
        <v>5126.1279999999997</v>
      </c>
      <c r="H626" s="3">
        <v>457.69</v>
      </c>
      <c r="I626" s="4" t="s">
        <v>30</v>
      </c>
    </row>
    <row r="627" spans="1:9" ht="18" customHeight="1" x14ac:dyDescent="0.25">
      <c r="A627" s="1">
        <v>2023</v>
      </c>
      <c r="B627" s="1" t="s">
        <v>5</v>
      </c>
      <c r="C627" s="1" t="s">
        <v>14</v>
      </c>
      <c r="D627" s="5" t="s">
        <v>71</v>
      </c>
      <c r="E627" s="6">
        <v>46</v>
      </c>
      <c r="F627" s="6">
        <v>100</v>
      </c>
      <c r="G627" s="6">
        <v>224</v>
      </c>
      <c r="H627" s="3">
        <v>20</v>
      </c>
      <c r="I627" s="4" t="s">
        <v>30</v>
      </c>
    </row>
    <row r="628" spans="1:9" ht="18" customHeight="1" x14ac:dyDescent="0.25">
      <c r="A628" s="1">
        <v>2023</v>
      </c>
      <c r="B628" s="1" t="s">
        <v>5</v>
      </c>
      <c r="C628" s="1" t="s">
        <v>14</v>
      </c>
      <c r="D628" s="5" t="s">
        <v>72</v>
      </c>
      <c r="E628" s="6">
        <v>34</v>
      </c>
      <c r="F628" s="6">
        <v>2288.4</v>
      </c>
      <c r="G628" s="6">
        <v>5126.0160000000005</v>
      </c>
      <c r="H628" s="3">
        <v>457.68000000000006</v>
      </c>
      <c r="I628" s="4" t="s">
        <v>30</v>
      </c>
    </row>
    <row r="629" spans="1:9" ht="18" customHeight="1" x14ac:dyDescent="0.25">
      <c r="A629" s="1">
        <v>2023</v>
      </c>
      <c r="B629" s="1" t="s">
        <v>5</v>
      </c>
      <c r="C629" s="1" t="s">
        <v>74</v>
      </c>
      <c r="D629" s="2" t="s">
        <v>76</v>
      </c>
      <c r="E629" s="3">
        <v>7</v>
      </c>
      <c r="F629" s="3">
        <v>200</v>
      </c>
      <c r="G629" s="3">
        <v>224</v>
      </c>
      <c r="H629" s="3">
        <v>40</v>
      </c>
      <c r="I629" s="4" t="s">
        <v>30</v>
      </c>
    </row>
    <row r="630" spans="1:9" ht="18" customHeight="1" x14ac:dyDescent="0.25">
      <c r="A630" s="1">
        <v>2023</v>
      </c>
      <c r="B630" s="1" t="s">
        <v>5</v>
      </c>
      <c r="C630" s="1" t="s">
        <v>26</v>
      </c>
      <c r="D630" s="5" t="s">
        <v>26</v>
      </c>
      <c r="E630" s="6">
        <v>6</v>
      </c>
      <c r="F630" s="6">
        <v>4577.3</v>
      </c>
      <c r="G630" s="6">
        <v>7392</v>
      </c>
      <c r="H630" s="3">
        <v>915.46</v>
      </c>
      <c r="I630" s="4" t="s">
        <v>32</v>
      </c>
    </row>
    <row r="631" spans="1:9" ht="18" customHeight="1" x14ac:dyDescent="0.25">
      <c r="A631" s="1">
        <v>2023</v>
      </c>
      <c r="B631" s="1" t="s">
        <v>5</v>
      </c>
      <c r="C631" s="1" t="s">
        <v>14</v>
      </c>
      <c r="D631" s="5" t="s">
        <v>22</v>
      </c>
      <c r="E631" s="6">
        <v>3</v>
      </c>
      <c r="F631" s="6">
        <v>2288.65</v>
      </c>
      <c r="G631" s="6">
        <v>5126.576</v>
      </c>
      <c r="H631" s="3">
        <v>457.73</v>
      </c>
      <c r="I631" s="4" t="s">
        <v>32</v>
      </c>
    </row>
    <row r="632" spans="1:9" ht="18" customHeight="1" x14ac:dyDescent="0.25">
      <c r="A632" s="1">
        <v>2023</v>
      </c>
      <c r="B632" s="1" t="s">
        <v>6</v>
      </c>
      <c r="C632" s="1" t="s">
        <v>13</v>
      </c>
      <c r="D632" s="2" t="s">
        <v>77</v>
      </c>
      <c r="E632" s="3">
        <v>3566</v>
      </c>
      <c r="F632" s="3">
        <v>4577.3</v>
      </c>
      <c r="G632" s="3">
        <v>5126.576</v>
      </c>
      <c r="H632" s="3">
        <v>915.46</v>
      </c>
      <c r="I632" s="4" t="s">
        <v>32</v>
      </c>
    </row>
    <row r="633" spans="1:9" ht="18" customHeight="1" x14ac:dyDescent="0.25">
      <c r="A633" s="1">
        <v>2023</v>
      </c>
      <c r="B633" s="1" t="s">
        <v>6</v>
      </c>
      <c r="C633" s="1" t="s">
        <v>13</v>
      </c>
      <c r="D633" s="2" t="s">
        <v>28</v>
      </c>
      <c r="E633" s="3">
        <v>2498</v>
      </c>
      <c r="F633" s="3">
        <v>8000</v>
      </c>
      <c r="G633" s="3">
        <v>8960</v>
      </c>
      <c r="H633" s="3">
        <v>1600</v>
      </c>
      <c r="I633" s="4" t="s">
        <v>32</v>
      </c>
    </row>
    <row r="634" spans="1:9" ht="18" customHeight="1" x14ac:dyDescent="0.25">
      <c r="A634" s="1">
        <v>2023</v>
      </c>
      <c r="B634" s="1" t="s">
        <v>6</v>
      </c>
      <c r="C634" s="1" t="s">
        <v>74</v>
      </c>
      <c r="D634" s="2" t="s">
        <v>75</v>
      </c>
      <c r="E634" s="3">
        <v>1245</v>
      </c>
      <c r="F634" s="3">
        <v>4577.2</v>
      </c>
      <c r="G634" s="3">
        <v>5126.4639999999999</v>
      </c>
      <c r="H634" s="3">
        <v>915.44</v>
      </c>
      <c r="I634" s="4" t="s">
        <v>32</v>
      </c>
    </row>
    <row r="635" spans="1:9" ht="18" customHeight="1" x14ac:dyDescent="0.25">
      <c r="A635" s="1">
        <v>2023</v>
      </c>
      <c r="B635" s="1" t="s">
        <v>6</v>
      </c>
      <c r="C635" s="1" t="s">
        <v>29</v>
      </c>
      <c r="D635" s="5" t="s">
        <v>73</v>
      </c>
      <c r="E635" s="6">
        <v>644</v>
      </c>
      <c r="F635" s="6">
        <v>5743.5</v>
      </c>
      <c r="G635" s="6">
        <v>6432.72</v>
      </c>
      <c r="H635" s="3">
        <v>1148.7</v>
      </c>
      <c r="I635" s="4" t="s">
        <v>32</v>
      </c>
    </row>
    <row r="636" spans="1:9" ht="18" customHeight="1" x14ac:dyDescent="0.25">
      <c r="A636" s="1">
        <v>2023</v>
      </c>
      <c r="B636" s="1" t="s">
        <v>6</v>
      </c>
      <c r="C636" s="1" t="s">
        <v>12</v>
      </c>
      <c r="D636" s="5" t="s">
        <v>24</v>
      </c>
      <c r="E636" s="6">
        <v>643</v>
      </c>
      <c r="F636" s="6">
        <v>7000</v>
      </c>
      <c r="G636" s="6">
        <v>7840</v>
      </c>
      <c r="H636" s="3">
        <v>1400</v>
      </c>
      <c r="I636" s="4" t="s">
        <v>32</v>
      </c>
    </row>
    <row r="637" spans="1:9" ht="18" customHeight="1" x14ac:dyDescent="0.25">
      <c r="A637" s="1">
        <v>2023</v>
      </c>
      <c r="B637" s="1" t="s">
        <v>6</v>
      </c>
      <c r="C637" s="1" t="s">
        <v>29</v>
      </c>
      <c r="D637" s="5" t="s">
        <v>25</v>
      </c>
      <c r="E637" s="6">
        <v>455</v>
      </c>
      <c r="F637" s="6">
        <v>4578.6000000000004</v>
      </c>
      <c r="G637" s="6">
        <v>5128.0320000000002</v>
      </c>
      <c r="H637" s="3">
        <v>915.72000000000014</v>
      </c>
      <c r="I637" s="4" t="s">
        <v>32</v>
      </c>
    </row>
    <row r="638" spans="1:9" ht="18" customHeight="1" x14ac:dyDescent="0.25">
      <c r="A638" s="1">
        <v>2023</v>
      </c>
      <c r="B638" s="1" t="s">
        <v>6</v>
      </c>
      <c r="C638" s="1" t="s">
        <v>12</v>
      </c>
      <c r="D638" s="5" t="s">
        <v>23</v>
      </c>
      <c r="E638" s="7">
        <v>345</v>
      </c>
      <c r="F638" s="7">
        <v>7000</v>
      </c>
      <c r="G638" s="7">
        <v>7840</v>
      </c>
      <c r="H638" s="3">
        <v>1400</v>
      </c>
      <c r="I638" s="4" t="s">
        <v>32</v>
      </c>
    </row>
    <row r="639" spans="1:9" ht="18" customHeight="1" x14ac:dyDescent="0.25">
      <c r="A639" s="1">
        <v>2023</v>
      </c>
      <c r="B639" s="1" t="s">
        <v>6</v>
      </c>
      <c r="C639" s="1" t="s">
        <v>74</v>
      </c>
      <c r="D639" s="2" t="s">
        <v>27</v>
      </c>
      <c r="E639" s="3">
        <v>122</v>
      </c>
      <c r="F639" s="3">
        <v>100</v>
      </c>
      <c r="G639" s="3">
        <v>112</v>
      </c>
      <c r="H639" s="3">
        <v>20</v>
      </c>
      <c r="I639" s="4" t="s">
        <v>32</v>
      </c>
    </row>
    <row r="640" spans="1:9" ht="18" customHeight="1" x14ac:dyDescent="0.25">
      <c r="A640" s="1">
        <v>2023</v>
      </c>
      <c r="B640" s="1" t="s">
        <v>6</v>
      </c>
      <c r="C640" s="1" t="s">
        <v>14</v>
      </c>
      <c r="D640" s="5" t="s">
        <v>70</v>
      </c>
      <c r="E640" s="6">
        <v>78</v>
      </c>
      <c r="F640" s="6">
        <v>2288.6</v>
      </c>
      <c r="G640" s="6">
        <v>5126.4639999999999</v>
      </c>
      <c r="H640" s="3">
        <v>457.72</v>
      </c>
      <c r="I640" s="4" t="s">
        <v>32</v>
      </c>
    </row>
    <row r="641" spans="1:9" ht="18" customHeight="1" x14ac:dyDescent="0.25">
      <c r="A641" s="1">
        <v>2023</v>
      </c>
      <c r="B641" s="1" t="s">
        <v>6</v>
      </c>
      <c r="C641" s="1" t="s">
        <v>14</v>
      </c>
      <c r="D641" s="5" t="s">
        <v>78</v>
      </c>
      <c r="E641" s="6">
        <v>76</v>
      </c>
      <c r="F641" s="6">
        <v>2288.4499999999998</v>
      </c>
      <c r="G641" s="6">
        <v>5126.1279999999997</v>
      </c>
      <c r="H641" s="3">
        <v>457.69</v>
      </c>
      <c r="I641" s="4" t="s">
        <v>32</v>
      </c>
    </row>
    <row r="642" spans="1:9" ht="18" customHeight="1" x14ac:dyDescent="0.25">
      <c r="A642" s="1">
        <v>2023</v>
      </c>
      <c r="B642" s="1" t="s">
        <v>6</v>
      </c>
      <c r="C642" s="1" t="s">
        <v>14</v>
      </c>
      <c r="D642" s="5" t="s">
        <v>71</v>
      </c>
      <c r="E642" s="6">
        <v>46</v>
      </c>
      <c r="F642" s="6">
        <v>100</v>
      </c>
      <c r="G642" s="6">
        <v>224</v>
      </c>
      <c r="H642" s="3">
        <v>20</v>
      </c>
      <c r="I642" s="4" t="s">
        <v>32</v>
      </c>
    </row>
    <row r="643" spans="1:9" ht="18" customHeight="1" x14ac:dyDescent="0.25">
      <c r="A643" s="1">
        <v>2023</v>
      </c>
      <c r="B643" s="1" t="s">
        <v>6</v>
      </c>
      <c r="C643" s="1" t="s">
        <v>14</v>
      </c>
      <c r="D643" s="5" t="s">
        <v>72</v>
      </c>
      <c r="E643" s="6">
        <v>34</v>
      </c>
      <c r="F643" s="6">
        <v>2288.4</v>
      </c>
      <c r="G643" s="6">
        <v>5126.0160000000005</v>
      </c>
      <c r="H643" s="3">
        <v>457.68000000000006</v>
      </c>
      <c r="I643" s="4" t="s">
        <v>32</v>
      </c>
    </row>
    <row r="644" spans="1:9" ht="18" customHeight="1" x14ac:dyDescent="0.25">
      <c r="A644" s="1">
        <v>2023</v>
      </c>
      <c r="B644" s="1" t="s">
        <v>6</v>
      </c>
      <c r="C644" s="1" t="s">
        <v>74</v>
      </c>
      <c r="D644" s="2" t="s">
        <v>76</v>
      </c>
      <c r="E644" s="3">
        <v>7</v>
      </c>
      <c r="F644" s="3">
        <v>200</v>
      </c>
      <c r="G644" s="3">
        <v>224</v>
      </c>
      <c r="H644" s="3">
        <v>40</v>
      </c>
      <c r="I644" s="4" t="s">
        <v>32</v>
      </c>
    </row>
    <row r="645" spans="1:9" ht="18" customHeight="1" x14ac:dyDescent="0.25">
      <c r="A645" s="1">
        <v>2023</v>
      </c>
      <c r="B645" s="1" t="s">
        <v>6</v>
      </c>
      <c r="C645" s="1" t="s">
        <v>14</v>
      </c>
      <c r="D645" s="5" t="s">
        <v>22</v>
      </c>
      <c r="E645" s="6">
        <v>3</v>
      </c>
      <c r="F645" s="6">
        <v>2288.65</v>
      </c>
      <c r="G645" s="6">
        <v>5126.576</v>
      </c>
      <c r="H645" s="3">
        <v>457.73</v>
      </c>
      <c r="I645" s="4" t="s">
        <v>32</v>
      </c>
    </row>
    <row r="646" spans="1:9" ht="18" customHeight="1" x14ac:dyDescent="0.25">
      <c r="A646" s="1">
        <v>2023</v>
      </c>
      <c r="B646" s="1" t="s">
        <v>6</v>
      </c>
      <c r="C646" s="1" t="s">
        <v>26</v>
      </c>
      <c r="D646" s="5" t="s">
        <v>26</v>
      </c>
      <c r="E646" s="6">
        <v>2</v>
      </c>
      <c r="F646" s="6">
        <v>6600</v>
      </c>
      <c r="G646" s="6">
        <v>7392</v>
      </c>
      <c r="H646" s="3">
        <v>1320</v>
      </c>
      <c r="I646" s="4" t="s">
        <v>30</v>
      </c>
    </row>
    <row r="647" spans="1:9" ht="18" customHeight="1" x14ac:dyDescent="0.25">
      <c r="A647" s="1">
        <v>2023</v>
      </c>
      <c r="B647" s="1" t="s">
        <v>7</v>
      </c>
      <c r="C647" s="1" t="s">
        <v>13</v>
      </c>
      <c r="D647" s="2" t="s">
        <v>77</v>
      </c>
      <c r="E647" s="3">
        <v>3566</v>
      </c>
      <c r="F647" s="3">
        <v>4577.3</v>
      </c>
      <c r="G647" s="3">
        <v>5126.576</v>
      </c>
      <c r="H647" s="3">
        <v>915.46</v>
      </c>
      <c r="I647" s="4" t="s">
        <v>30</v>
      </c>
    </row>
    <row r="648" spans="1:9" ht="18" customHeight="1" x14ac:dyDescent="0.25">
      <c r="A648" s="1">
        <v>2023</v>
      </c>
      <c r="B648" s="1" t="s">
        <v>7</v>
      </c>
      <c r="C648" s="1" t="s">
        <v>13</v>
      </c>
      <c r="D648" s="2" t="s">
        <v>28</v>
      </c>
      <c r="E648" s="3">
        <v>2498</v>
      </c>
      <c r="F648" s="3">
        <v>8000</v>
      </c>
      <c r="G648" s="3">
        <v>8960</v>
      </c>
      <c r="H648" s="3">
        <v>1600</v>
      </c>
      <c r="I648" s="4" t="s">
        <v>30</v>
      </c>
    </row>
    <row r="649" spans="1:9" ht="18" customHeight="1" x14ac:dyDescent="0.25">
      <c r="A649" s="1">
        <v>2023</v>
      </c>
      <c r="B649" s="1" t="s">
        <v>7</v>
      </c>
      <c r="C649" s="1" t="s">
        <v>74</v>
      </c>
      <c r="D649" s="2" t="s">
        <v>75</v>
      </c>
      <c r="E649" s="3">
        <v>1245</v>
      </c>
      <c r="F649" s="3">
        <v>4577.2</v>
      </c>
      <c r="G649" s="3">
        <v>5126.4639999999999</v>
      </c>
      <c r="H649" s="3">
        <v>915.44</v>
      </c>
      <c r="I649" s="4" t="s">
        <v>30</v>
      </c>
    </row>
    <row r="650" spans="1:9" ht="18" customHeight="1" x14ac:dyDescent="0.25">
      <c r="A650" s="1">
        <v>2023</v>
      </c>
      <c r="B650" s="1" t="s">
        <v>7</v>
      </c>
      <c r="C650" s="1" t="s">
        <v>29</v>
      </c>
      <c r="D650" s="5" t="s">
        <v>73</v>
      </c>
      <c r="E650" s="6">
        <v>644</v>
      </c>
      <c r="F650" s="6">
        <v>5743.5</v>
      </c>
      <c r="G650" s="6">
        <v>6432.72</v>
      </c>
      <c r="H650" s="3">
        <v>1148.7</v>
      </c>
      <c r="I650" s="4" t="s">
        <v>30</v>
      </c>
    </row>
    <row r="651" spans="1:9" ht="18" customHeight="1" x14ac:dyDescent="0.25">
      <c r="A651" s="1">
        <v>2023</v>
      </c>
      <c r="B651" s="1" t="s">
        <v>7</v>
      </c>
      <c r="C651" s="1" t="s">
        <v>12</v>
      </c>
      <c r="D651" s="5" t="s">
        <v>24</v>
      </c>
      <c r="E651" s="6">
        <v>643</v>
      </c>
      <c r="F651" s="6">
        <v>7000</v>
      </c>
      <c r="G651" s="6">
        <v>7840</v>
      </c>
      <c r="H651" s="3">
        <v>1400</v>
      </c>
      <c r="I651" s="4" t="s">
        <v>32</v>
      </c>
    </row>
    <row r="652" spans="1:9" ht="18" customHeight="1" x14ac:dyDescent="0.25">
      <c r="A652" s="1">
        <v>2023</v>
      </c>
      <c r="B652" s="1" t="s">
        <v>7</v>
      </c>
      <c r="C652" s="1" t="s">
        <v>29</v>
      </c>
      <c r="D652" s="5" t="s">
        <v>25</v>
      </c>
      <c r="E652" s="6">
        <v>550</v>
      </c>
      <c r="F652" s="6">
        <v>5036.46</v>
      </c>
      <c r="G652" s="6">
        <v>5128.0320000000002</v>
      </c>
      <c r="H652" s="3">
        <v>1007.292</v>
      </c>
      <c r="I652" s="4" t="s">
        <v>32</v>
      </c>
    </row>
    <row r="653" spans="1:9" ht="18" customHeight="1" x14ac:dyDescent="0.25">
      <c r="A653" s="1">
        <v>2023</v>
      </c>
      <c r="B653" s="1" t="s">
        <v>7</v>
      </c>
      <c r="C653" s="1" t="s">
        <v>12</v>
      </c>
      <c r="D653" s="5" t="s">
        <v>23</v>
      </c>
      <c r="E653" s="7">
        <v>345</v>
      </c>
      <c r="F653" s="7">
        <v>7700</v>
      </c>
      <c r="G653" s="7">
        <v>7840</v>
      </c>
      <c r="H653" s="3">
        <v>1540</v>
      </c>
      <c r="I653" s="4" t="s">
        <v>32</v>
      </c>
    </row>
    <row r="654" spans="1:9" ht="18" customHeight="1" x14ac:dyDescent="0.25">
      <c r="A654" s="1">
        <v>2023</v>
      </c>
      <c r="B654" s="1" t="s">
        <v>7</v>
      </c>
      <c r="C654" s="1" t="s">
        <v>74</v>
      </c>
      <c r="D654" s="2" t="s">
        <v>27</v>
      </c>
      <c r="E654" s="3">
        <v>122</v>
      </c>
      <c r="F654" s="3">
        <v>110</v>
      </c>
      <c r="G654" s="3">
        <v>112</v>
      </c>
      <c r="H654" s="3">
        <v>22</v>
      </c>
      <c r="I654" s="4" t="s">
        <v>32</v>
      </c>
    </row>
    <row r="655" spans="1:9" ht="18" customHeight="1" x14ac:dyDescent="0.25">
      <c r="A655" s="1">
        <v>2023</v>
      </c>
      <c r="B655" s="1" t="s">
        <v>7</v>
      </c>
      <c r="C655" s="1" t="s">
        <v>14</v>
      </c>
      <c r="D655" s="5" t="s">
        <v>70</v>
      </c>
      <c r="E655" s="6">
        <v>78</v>
      </c>
      <c r="F655" s="6">
        <v>2517.46</v>
      </c>
      <c r="G655" s="6">
        <v>5126.4639999999999</v>
      </c>
      <c r="H655" s="3">
        <v>503.49200000000002</v>
      </c>
      <c r="I655" s="4" t="s">
        <v>32</v>
      </c>
    </row>
    <row r="656" spans="1:9" ht="18" customHeight="1" x14ac:dyDescent="0.25">
      <c r="A656" s="1">
        <v>2023</v>
      </c>
      <c r="B656" s="1" t="s">
        <v>7</v>
      </c>
      <c r="C656" s="1" t="s">
        <v>14</v>
      </c>
      <c r="D656" s="5" t="s">
        <v>78</v>
      </c>
      <c r="E656" s="6">
        <v>70</v>
      </c>
      <c r="F656" s="6">
        <v>2517.2949999999996</v>
      </c>
      <c r="G656" s="6">
        <v>5126.1279999999997</v>
      </c>
      <c r="H656" s="3">
        <v>503.45899999999995</v>
      </c>
      <c r="I656" s="4" t="s">
        <v>32</v>
      </c>
    </row>
    <row r="657" spans="1:9" ht="18" customHeight="1" x14ac:dyDescent="0.25">
      <c r="A657" s="1">
        <v>2023</v>
      </c>
      <c r="B657" s="1" t="s">
        <v>7</v>
      </c>
      <c r="C657" s="1" t="s">
        <v>14</v>
      </c>
      <c r="D657" s="5" t="s">
        <v>71</v>
      </c>
      <c r="E657" s="6">
        <v>46</v>
      </c>
      <c r="F657" s="6">
        <v>115</v>
      </c>
      <c r="G657" s="6">
        <v>224</v>
      </c>
      <c r="H657" s="3">
        <v>23</v>
      </c>
      <c r="I657" s="4" t="s">
        <v>32</v>
      </c>
    </row>
    <row r="658" spans="1:9" ht="18" customHeight="1" x14ac:dyDescent="0.25">
      <c r="A658" s="1">
        <v>2023</v>
      </c>
      <c r="B658" s="1" t="s">
        <v>7</v>
      </c>
      <c r="C658" s="1" t="s">
        <v>14</v>
      </c>
      <c r="D658" s="5" t="s">
        <v>72</v>
      </c>
      <c r="E658" s="6">
        <v>34</v>
      </c>
      <c r="F658" s="6">
        <v>2631.66</v>
      </c>
      <c r="G658" s="6">
        <v>5126.0160000000005</v>
      </c>
      <c r="H658" s="3">
        <v>526.33199999999999</v>
      </c>
      <c r="I658" s="4" t="s">
        <v>32</v>
      </c>
    </row>
    <row r="659" spans="1:9" ht="18" customHeight="1" x14ac:dyDescent="0.25">
      <c r="A659" s="1">
        <v>2023</v>
      </c>
      <c r="B659" s="1" t="s">
        <v>7</v>
      </c>
      <c r="C659" s="1" t="s">
        <v>74</v>
      </c>
      <c r="D659" s="2" t="s">
        <v>76</v>
      </c>
      <c r="E659" s="3">
        <v>7</v>
      </c>
      <c r="F659" s="3">
        <v>230</v>
      </c>
      <c r="G659" s="3">
        <v>224</v>
      </c>
      <c r="H659" s="3">
        <v>46</v>
      </c>
      <c r="I659" s="4" t="s">
        <v>32</v>
      </c>
    </row>
    <row r="660" spans="1:9" ht="18" customHeight="1" x14ac:dyDescent="0.25">
      <c r="A660" s="1">
        <v>2023</v>
      </c>
      <c r="B660" s="1" t="s">
        <v>7</v>
      </c>
      <c r="C660" s="1" t="s">
        <v>14</v>
      </c>
      <c r="D660" s="5" t="s">
        <v>22</v>
      </c>
      <c r="E660" s="6">
        <v>3</v>
      </c>
      <c r="F660" s="6">
        <v>2631.9475000000002</v>
      </c>
      <c r="G660" s="6">
        <v>5126.576</v>
      </c>
      <c r="H660" s="3">
        <v>526.38950000000011</v>
      </c>
      <c r="I660" s="4" t="s">
        <v>30</v>
      </c>
    </row>
    <row r="661" spans="1:9" ht="18" customHeight="1" x14ac:dyDescent="0.25">
      <c r="A661" s="1">
        <v>2023</v>
      </c>
      <c r="B661" s="1" t="s">
        <v>7</v>
      </c>
      <c r="C661" s="1" t="s">
        <v>26</v>
      </c>
      <c r="D661" s="5" t="s">
        <v>26</v>
      </c>
      <c r="E661" s="6">
        <v>2</v>
      </c>
      <c r="F661" s="6">
        <v>7590</v>
      </c>
      <c r="G661" s="6">
        <v>7392</v>
      </c>
      <c r="H661" s="3">
        <v>1518</v>
      </c>
      <c r="I661" s="4" t="s">
        <v>32</v>
      </c>
    </row>
    <row r="662" spans="1:9" ht="18" customHeight="1" x14ac:dyDescent="0.25">
      <c r="A662" s="1">
        <v>2023</v>
      </c>
      <c r="B662" s="1" t="s">
        <v>8</v>
      </c>
      <c r="C662" s="1" t="s">
        <v>13</v>
      </c>
      <c r="D662" s="2" t="s">
        <v>77</v>
      </c>
      <c r="E662" s="3">
        <v>3566</v>
      </c>
      <c r="F662" s="3">
        <v>4577.3</v>
      </c>
      <c r="G662" s="3">
        <v>5126.576</v>
      </c>
      <c r="H662" s="3">
        <v>915.46</v>
      </c>
      <c r="I662" s="4" t="s">
        <v>32</v>
      </c>
    </row>
    <row r="663" spans="1:9" ht="18" customHeight="1" x14ac:dyDescent="0.25">
      <c r="A663" s="1">
        <v>2023</v>
      </c>
      <c r="B663" s="1" t="s">
        <v>8</v>
      </c>
      <c r="C663" s="1" t="s">
        <v>13</v>
      </c>
      <c r="D663" s="2" t="s">
        <v>28</v>
      </c>
      <c r="E663" s="3">
        <v>2498</v>
      </c>
      <c r="F663" s="3">
        <v>8000</v>
      </c>
      <c r="G663" s="3">
        <v>8960</v>
      </c>
      <c r="H663" s="3">
        <v>1600</v>
      </c>
      <c r="I663" s="4" t="s">
        <v>32</v>
      </c>
    </row>
    <row r="664" spans="1:9" ht="18" customHeight="1" x14ac:dyDescent="0.25">
      <c r="A664" s="1">
        <v>2023</v>
      </c>
      <c r="B664" s="1" t="s">
        <v>8</v>
      </c>
      <c r="C664" s="1" t="s">
        <v>74</v>
      </c>
      <c r="D664" s="2" t="s">
        <v>75</v>
      </c>
      <c r="E664" s="3">
        <v>1245</v>
      </c>
      <c r="F664" s="3">
        <v>4577.2</v>
      </c>
      <c r="G664" s="3">
        <v>5126.4639999999999</v>
      </c>
      <c r="H664" s="3">
        <v>915.44</v>
      </c>
      <c r="I664" s="4" t="s">
        <v>32</v>
      </c>
    </row>
    <row r="665" spans="1:9" ht="18" customHeight="1" x14ac:dyDescent="0.25">
      <c r="A665" s="1">
        <v>2023</v>
      </c>
      <c r="B665" s="1" t="s">
        <v>8</v>
      </c>
      <c r="C665" s="1" t="s">
        <v>29</v>
      </c>
      <c r="D665" s="5" t="s">
        <v>73</v>
      </c>
      <c r="E665" s="6">
        <v>644</v>
      </c>
      <c r="F665" s="6">
        <v>5743.5</v>
      </c>
      <c r="G665" s="6">
        <v>6432.72</v>
      </c>
      <c r="H665" s="3">
        <v>1148.7</v>
      </c>
      <c r="I665" s="4" t="s">
        <v>32</v>
      </c>
    </row>
    <row r="666" spans="1:9" ht="18" customHeight="1" x14ac:dyDescent="0.25">
      <c r="A666" s="1">
        <v>2023</v>
      </c>
      <c r="B666" s="1" t="s">
        <v>8</v>
      </c>
      <c r="C666" s="1" t="s">
        <v>12</v>
      </c>
      <c r="D666" s="5" t="s">
        <v>24</v>
      </c>
      <c r="E666" s="6">
        <v>643</v>
      </c>
      <c r="F666" s="6">
        <v>7000</v>
      </c>
      <c r="G666" s="6">
        <v>7840</v>
      </c>
      <c r="H666" s="3">
        <v>1400</v>
      </c>
      <c r="I666" s="4" t="s">
        <v>32</v>
      </c>
    </row>
    <row r="667" spans="1:9" ht="18" customHeight="1" x14ac:dyDescent="0.25">
      <c r="A667" s="1">
        <v>2023</v>
      </c>
      <c r="B667" s="1" t="s">
        <v>8</v>
      </c>
      <c r="C667" s="1" t="s">
        <v>29</v>
      </c>
      <c r="D667" s="5" t="s">
        <v>25</v>
      </c>
      <c r="E667" s="6">
        <v>455</v>
      </c>
      <c r="F667" s="6">
        <v>4578.6000000000004</v>
      </c>
      <c r="G667" s="6">
        <v>5128.0320000000002</v>
      </c>
      <c r="H667" s="3">
        <v>915.72000000000014</v>
      </c>
      <c r="I667" s="4" t="s">
        <v>32</v>
      </c>
    </row>
    <row r="668" spans="1:9" ht="18" customHeight="1" x14ac:dyDescent="0.25">
      <c r="A668" s="1">
        <v>2023</v>
      </c>
      <c r="B668" s="1" t="s">
        <v>8</v>
      </c>
      <c r="C668" s="1" t="s">
        <v>12</v>
      </c>
      <c r="D668" s="5" t="s">
        <v>23</v>
      </c>
      <c r="E668" s="7">
        <v>345</v>
      </c>
      <c r="F668" s="7">
        <v>7000</v>
      </c>
      <c r="G668" s="7">
        <v>7840</v>
      </c>
      <c r="H668" s="3">
        <v>1400</v>
      </c>
      <c r="I668" s="4" t="s">
        <v>32</v>
      </c>
    </row>
    <row r="669" spans="1:9" ht="18" customHeight="1" x14ac:dyDescent="0.25">
      <c r="A669" s="1">
        <v>2023</v>
      </c>
      <c r="B669" s="1" t="s">
        <v>8</v>
      </c>
      <c r="C669" s="1" t="s">
        <v>74</v>
      </c>
      <c r="D669" s="2" t="s">
        <v>27</v>
      </c>
      <c r="E669" s="3">
        <v>122</v>
      </c>
      <c r="F669" s="3">
        <v>100</v>
      </c>
      <c r="G669" s="3">
        <v>112</v>
      </c>
      <c r="H669" s="3">
        <v>20</v>
      </c>
      <c r="I669" s="4" t="s">
        <v>32</v>
      </c>
    </row>
    <row r="670" spans="1:9" ht="18" customHeight="1" x14ac:dyDescent="0.25">
      <c r="A670" s="1">
        <v>2023</v>
      </c>
      <c r="B670" s="1" t="s">
        <v>8</v>
      </c>
      <c r="C670" s="1" t="s">
        <v>14</v>
      </c>
      <c r="D670" s="5" t="s">
        <v>70</v>
      </c>
      <c r="E670" s="6">
        <v>78</v>
      </c>
      <c r="F670" s="6">
        <v>2288.6</v>
      </c>
      <c r="G670" s="6">
        <v>5126.4639999999999</v>
      </c>
      <c r="H670" s="3">
        <v>457.72</v>
      </c>
      <c r="I670" s="4" t="s">
        <v>32</v>
      </c>
    </row>
    <row r="671" spans="1:9" ht="18" customHeight="1" x14ac:dyDescent="0.25">
      <c r="A671" s="1">
        <v>2023</v>
      </c>
      <c r="B671" s="1" t="s">
        <v>8</v>
      </c>
      <c r="C671" s="1" t="s">
        <v>14</v>
      </c>
      <c r="D671" s="5" t="s">
        <v>78</v>
      </c>
      <c r="E671" s="6">
        <v>76</v>
      </c>
      <c r="F671" s="6">
        <v>2288.4499999999998</v>
      </c>
      <c r="G671" s="6">
        <v>5126.1279999999997</v>
      </c>
      <c r="H671" s="3">
        <v>457.69</v>
      </c>
      <c r="I671" s="4" t="s">
        <v>32</v>
      </c>
    </row>
    <row r="672" spans="1:9" ht="18" customHeight="1" x14ac:dyDescent="0.25">
      <c r="A672" s="1">
        <v>2023</v>
      </c>
      <c r="B672" s="1" t="s">
        <v>8</v>
      </c>
      <c r="C672" s="1" t="s">
        <v>14</v>
      </c>
      <c r="D672" s="5" t="s">
        <v>71</v>
      </c>
      <c r="E672" s="6">
        <v>46</v>
      </c>
      <c r="F672" s="6">
        <v>100</v>
      </c>
      <c r="G672" s="6">
        <v>224</v>
      </c>
      <c r="H672" s="3">
        <v>20</v>
      </c>
      <c r="I672" s="4" t="s">
        <v>32</v>
      </c>
    </row>
    <row r="673" spans="1:9" ht="18" customHeight="1" x14ac:dyDescent="0.25">
      <c r="A673" s="1">
        <v>2023</v>
      </c>
      <c r="B673" s="1" t="s">
        <v>8</v>
      </c>
      <c r="C673" s="1" t="s">
        <v>14</v>
      </c>
      <c r="D673" s="5" t="s">
        <v>72</v>
      </c>
      <c r="E673" s="6">
        <v>34</v>
      </c>
      <c r="F673" s="6">
        <v>2746.08</v>
      </c>
      <c r="G673" s="6">
        <v>5126.0160000000005</v>
      </c>
      <c r="H673" s="3">
        <v>549.21600000000001</v>
      </c>
      <c r="I673" s="4" t="s">
        <v>32</v>
      </c>
    </row>
    <row r="674" spans="1:9" ht="18" customHeight="1" x14ac:dyDescent="0.25">
      <c r="A674" s="1">
        <v>2023</v>
      </c>
      <c r="B674" s="1" t="s">
        <v>8</v>
      </c>
      <c r="C674" s="1" t="s">
        <v>74</v>
      </c>
      <c r="D674" s="2" t="s">
        <v>76</v>
      </c>
      <c r="E674" s="3">
        <v>7</v>
      </c>
      <c r="F674" s="3">
        <v>240</v>
      </c>
      <c r="G674" s="3">
        <v>224</v>
      </c>
      <c r="H674" s="3">
        <v>48</v>
      </c>
      <c r="I674" s="4" t="s">
        <v>32</v>
      </c>
    </row>
    <row r="675" spans="1:9" ht="18" customHeight="1" x14ac:dyDescent="0.25">
      <c r="A675" s="1">
        <v>2023</v>
      </c>
      <c r="B675" s="1" t="s">
        <v>8</v>
      </c>
      <c r="C675" s="1" t="s">
        <v>14</v>
      </c>
      <c r="D675" s="5" t="s">
        <v>22</v>
      </c>
      <c r="E675" s="6">
        <v>3</v>
      </c>
      <c r="F675" s="6">
        <v>2746.38</v>
      </c>
      <c r="G675" s="6">
        <v>5126.576</v>
      </c>
      <c r="H675" s="3">
        <v>549.27600000000007</v>
      </c>
      <c r="I675" s="4" t="s">
        <v>32</v>
      </c>
    </row>
    <row r="676" spans="1:9" ht="18" customHeight="1" x14ac:dyDescent="0.25">
      <c r="A676" s="1">
        <v>2023</v>
      </c>
      <c r="B676" s="1" t="s">
        <v>8</v>
      </c>
      <c r="C676" s="1" t="s">
        <v>26</v>
      </c>
      <c r="D676" s="5" t="s">
        <v>26</v>
      </c>
      <c r="E676" s="6">
        <v>2</v>
      </c>
      <c r="F676" s="6">
        <v>7920</v>
      </c>
      <c r="G676" s="6">
        <v>7392</v>
      </c>
      <c r="H676" s="3">
        <v>1584</v>
      </c>
      <c r="I676" s="4" t="s">
        <v>32</v>
      </c>
    </row>
    <row r="677" spans="1:9" ht="18" customHeight="1" x14ac:dyDescent="0.25">
      <c r="A677" s="1">
        <v>2023</v>
      </c>
      <c r="B677" s="1" t="s">
        <v>9</v>
      </c>
      <c r="C677" s="1" t="s">
        <v>13</v>
      </c>
      <c r="D677" s="2" t="s">
        <v>77</v>
      </c>
      <c r="E677" s="3">
        <v>3000</v>
      </c>
      <c r="F677" s="3">
        <v>5035.0300000000007</v>
      </c>
      <c r="G677" s="3">
        <v>5126.576</v>
      </c>
      <c r="H677" s="3">
        <v>1007.0060000000002</v>
      </c>
      <c r="I677" s="4" t="s">
        <v>32</v>
      </c>
    </row>
    <row r="678" spans="1:9" ht="18" customHeight="1" x14ac:dyDescent="0.25">
      <c r="A678" s="1">
        <v>2023</v>
      </c>
      <c r="B678" s="1" t="s">
        <v>9</v>
      </c>
      <c r="C678" s="1" t="s">
        <v>13</v>
      </c>
      <c r="D678" s="2" t="s">
        <v>28</v>
      </c>
      <c r="E678" s="3">
        <v>2498</v>
      </c>
      <c r="F678" s="3">
        <v>9200</v>
      </c>
      <c r="G678" s="3">
        <v>8960</v>
      </c>
      <c r="H678" s="3">
        <v>1840</v>
      </c>
      <c r="I678" s="4" t="s">
        <v>32</v>
      </c>
    </row>
    <row r="679" spans="1:9" ht="18" customHeight="1" x14ac:dyDescent="0.25">
      <c r="A679" s="1">
        <v>2023</v>
      </c>
      <c r="B679" s="1" t="s">
        <v>9</v>
      </c>
      <c r="C679" s="1" t="s">
        <v>74</v>
      </c>
      <c r="D679" s="2" t="s">
        <v>75</v>
      </c>
      <c r="E679" s="3">
        <v>1245</v>
      </c>
      <c r="F679" s="3">
        <v>5263.78</v>
      </c>
      <c r="G679" s="3">
        <v>5126.4639999999999</v>
      </c>
      <c r="H679" s="3">
        <v>1052.7560000000001</v>
      </c>
      <c r="I679" s="4" t="s">
        <v>32</v>
      </c>
    </row>
    <row r="680" spans="1:9" ht="18" customHeight="1" x14ac:dyDescent="0.25">
      <c r="A680" s="1">
        <v>2023</v>
      </c>
      <c r="B680" s="1" t="s">
        <v>9</v>
      </c>
      <c r="C680" s="1" t="s">
        <v>29</v>
      </c>
      <c r="D680" s="5" t="s">
        <v>73</v>
      </c>
      <c r="E680" s="6">
        <v>644</v>
      </c>
      <c r="F680" s="6">
        <v>6605.0249999999996</v>
      </c>
      <c r="G680" s="6">
        <v>6432.72</v>
      </c>
      <c r="H680" s="3">
        <v>1321.0050000000001</v>
      </c>
      <c r="I680" s="4" t="s">
        <v>32</v>
      </c>
    </row>
    <row r="681" spans="1:9" ht="18" customHeight="1" x14ac:dyDescent="0.25">
      <c r="A681" s="1">
        <v>2023</v>
      </c>
      <c r="B681" s="1" t="s">
        <v>9</v>
      </c>
      <c r="C681" s="1" t="s">
        <v>12</v>
      </c>
      <c r="D681" s="5" t="s">
        <v>24</v>
      </c>
      <c r="E681" s="6">
        <v>643</v>
      </c>
      <c r="F681" s="6">
        <v>8400</v>
      </c>
      <c r="G681" s="6">
        <v>7840</v>
      </c>
      <c r="H681" s="3">
        <v>1680</v>
      </c>
      <c r="I681" s="4" t="s">
        <v>32</v>
      </c>
    </row>
    <row r="682" spans="1:9" ht="18" customHeight="1" x14ac:dyDescent="0.25">
      <c r="A682" s="1">
        <v>2023</v>
      </c>
      <c r="B682" s="1" t="s">
        <v>9</v>
      </c>
      <c r="C682" s="1" t="s">
        <v>29</v>
      </c>
      <c r="D682" s="5" t="s">
        <v>25</v>
      </c>
      <c r="E682" s="6">
        <v>455</v>
      </c>
      <c r="F682" s="6">
        <v>5494.3200000000006</v>
      </c>
      <c r="G682" s="6">
        <v>5128.0320000000002</v>
      </c>
      <c r="H682" s="3">
        <v>1098.8640000000003</v>
      </c>
      <c r="I682" s="4" t="s">
        <v>32</v>
      </c>
    </row>
    <row r="683" spans="1:9" ht="18" customHeight="1" x14ac:dyDescent="0.25">
      <c r="A683" s="1">
        <v>2023</v>
      </c>
      <c r="B683" s="1" t="s">
        <v>9</v>
      </c>
      <c r="C683" s="1" t="s">
        <v>12</v>
      </c>
      <c r="D683" s="5" t="s">
        <v>23</v>
      </c>
      <c r="E683" s="7">
        <v>345</v>
      </c>
      <c r="F683" s="7">
        <v>8400</v>
      </c>
      <c r="G683" s="7">
        <v>7840</v>
      </c>
      <c r="H683" s="3">
        <v>1680</v>
      </c>
      <c r="I683" s="4" t="s">
        <v>32</v>
      </c>
    </row>
    <row r="684" spans="1:9" ht="18" customHeight="1" x14ac:dyDescent="0.25">
      <c r="A684" s="1">
        <v>2023</v>
      </c>
      <c r="B684" s="1" t="s">
        <v>9</v>
      </c>
      <c r="C684" s="1" t="s">
        <v>74</v>
      </c>
      <c r="D684" s="2" t="s">
        <v>27</v>
      </c>
      <c r="E684" s="3">
        <v>122</v>
      </c>
      <c r="F684" s="3">
        <v>120</v>
      </c>
      <c r="G684" s="3">
        <v>112</v>
      </c>
      <c r="H684" s="3">
        <v>24</v>
      </c>
      <c r="I684" s="4" t="s">
        <v>32</v>
      </c>
    </row>
    <row r="685" spans="1:9" ht="18" customHeight="1" x14ac:dyDescent="0.25">
      <c r="A685" s="1">
        <v>2023</v>
      </c>
      <c r="B685" s="1" t="s">
        <v>9</v>
      </c>
      <c r="C685" s="1" t="s">
        <v>14</v>
      </c>
      <c r="D685" s="5" t="s">
        <v>70</v>
      </c>
      <c r="E685" s="6">
        <v>78</v>
      </c>
      <c r="F685" s="6">
        <v>2517.46</v>
      </c>
      <c r="G685" s="6">
        <v>5126.4639999999999</v>
      </c>
      <c r="H685" s="3">
        <v>503.49200000000002</v>
      </c>
      <c r="I685" s="4" t="s">
        <v>32</v>
      </c>
    </row>
    <row r="686" spans="1:9" ht="18" customHeight="1" x14ac:dyDescent="0.25">
      <c r="A686" s="1">
        <v>2023</v>
      </c>
      <c r="B686" s="1" t="s">
        <v>9</v>
      </c>
      <c r="C686" s="1" t="s">
        <v>14</v>
      </c>
      <c r="D686" s="5" t="s">
        <v>78</v>
      </c>
      <c r="E686" s="6">
        <v>76</v>
      </c>
      <c r="F686" s="6">
        <v>2517.2949999999996</v>
      </c>
      <c r="G686" s="6">
        <v>5126.1279999999997</v>
      </c>
      <c r="H686" s="3">
        <v>503.45899999999995</v>
      </c>
      <c r="I686" s="4" t="s">
        <v>32</v>
      </c>
    </row>
    <row r="687" spans="1:9" ht="18" customHeight="1" x14ac:dyDescent="0.25">
      <c r="A687" s="1">
        <v>2023</v>
      </c>
      <c r="B687" s="1" t="s">
        <v>9</v>
      </c>
      <c r="C687" s="1" t="s">
        <v>14</v>
      </c>
      <c r="D687" s="5" t="s">
        <v>71</v>
      </c>
      <c r="E687" s="6">
        <v>46</v>
      </c>
      <c r="F687" s="6">
        <v>110</v>
      </c>
      <c r="G687" s="6">
        <v>224</v>
      </c>
      <c r="H687" s="3">
        <v>22</v>
      </c>
      <c r="I687" s="4" t="s">
        <v>32</v>
      </c>
    </row>
    <row r="688" spans="1:9" ht="18" customHeight="1" x14ac:dyDescent="0.25">
      <c r="A688" s="1">
        <v>2023</v>
      </c>
      <c r="B688" s="1" t="s">
        <v>9</v>
      </c>
      <c r="C688" s="1" t="s">
        <v>14</v>
      </c>
      <c r="D688" s="5" t="s">
        <v>72</v>
      </c>
      <c r="E688" s="6">
        <v>34</v>
      </c>
      <c r="F688" s="6">
        <v>2517.2400000000002</v>
      </c>
      <c r="G688" s="6">
        <v>5126.0160000000005</v>
      </c>
      <c r="H688" s="3">
        <v>503.44800000000009</v>
      </c>
      <c r="I688" s="4" t="s">
        <v>32</v>
      </c>
    </row>
    <row r="689" spans="1:9" ht="18" customHeight="1" x14ac:dyDescent="0.25">
      <c r="A689" s="1">
        <v>2023</v>
      </c>
      <c r="B689" s="1" t="s">
        <v>9</v>
      </c>
      <c r="C689" s="1" t="s">
        <v>74</v>
      </c>
      <c r="D689" s="2" t="s">
        <v>76</v>
      </c>
      <c r="E689" s="3">
        <v>7</v>
      </c>
      <c r="F689" s="3">
        <v>220</v>
      </c>
      <c r="G689" s="3">
        <v>224</v>
      </c>
      <c r="H689" s="3">
        <v>44</v>
      </c>
      <c r="I689" s="4" t="s">
        <v>32</v>
      </c>
    </row>
    <row r="690" spans="1:9" ht="18" customHeight="1" x14ac:dyDescent="0.25">
      <c r="A690" s="1">
        <v>2023</v>
      </c>
      <c r="B690" s="1" t="s">
        <v>9</v>
      </c>
      <c r="C690" s="1" t="s">
        <v>14</v>
      </c>
      <c r="D690" s="5" t="s">
        <v>22</v>
      </c>
      <c r="E690" s="6">
        <v>3</v>
      </c>
      <c r="F690" s="6">
        <v>2517.5150000000003</v>
      </c>
      <c r="G690" s="6">
        <v>5126.576</v>
      </c>
      <c r="H690" s="3">
        <v>503.5030000000001</v>
      </c>
      <c r="I690" s="4" t="s">
        <v>32</v>
      </c>
    </row>
    <row r="691" spans="1:9" ht="18" customHeight="1" x14ac:dyDescent="0.25">
      <c r="A691" s="1">
        <v>2023</v>
      </c>
      <c r="B691" s="1" t="s">
        <v>9</v>
      </c>
      <c r="C691" s="1" t="s">
        <v>26</v>
      </c>
      <c r="D691" s="5" t="s">
        <v>26</v>
      </c>
      <c r="E691" s="6">
        <v>2</v>
      </c>
      <c r="F691" s="6">
        <v>7260</v>
      </c>
      <c r="G691" s="6">
        <v>7392</v>
      </c>
      <c r="H691" s="3">
        <v>1452</v>
      </c>
      <c r="I691" s="4" t="s">
        <v>32</v>
      </c>
    </row>
    <row r="692" spans="1:9" ht="18" customHeight="1" x14ac:dyDescent="0.25">
      <c r="A692" s="1">
        <v>2023</v>
      </c>
      <c r="B692" s="1" t="s">
        <v>10</v>
      </c>
      <c r="C692" s="1" t="s">
        <v>13</v>
      </c>
      <c r="D692" s="2" t="s">
        <v>77</v>
      </c>
      <c r="E692" s="3">
        <v>3566</v>
      </c>
      <c r="F692" s="3">
        <v>5263.8950000000004</v>
      </c>
      <c r="G692" s="3">
        <v>5126.576</v>
      </c>
      <c r="H692" s="3">
        <v>1052.7790000000002</v>
      </c>
      <c r="I692" s="4" t="s">
        <v>32</v>
      </c>
    </row>
    <row r="693" spans="1:9" ht="18" customHeight="1" x14ac:dyDescent="0.25">
      <c r="A693" s="1">
        <v>2023</v>
      </c>
      <c r="B693" s="1" t="s">
        <v>10</v>
      </c>
      <c r="C693" s="1" t="s">
        <v>13</v>
      </c>
      <c r="D693" s="2" t="s">
        <v>28</v>
      </c>
      <c r="E693" s="3">
        <v>2498</v>
      </c>
      <c r="F693" s="3">
        <v>8800</v>
      </c>
      <c r="G693" s="3">
        <v>8960</v>
      </c>
      <c r="H693" s="3">
        <v>1760</v>
      </c>
      <c r="I693" s="4" t="s">
        <v>32</v>
      </c>
    </row>
    <row r="694" spans="1:9" ht="18" customHeight="1" x14ac:dyDescent="0.25">
      <c r="A694" s="1">
        <v>2023</v>
      </c>
      <c r="B694" s="1" t="s">
        <v>10</v>
      </c>
      <c r="C694" s="1" t="s">
        <v>74</v>
      </c>
      <c r="D694" s="2" t="s">
        <v>75</v>
      </c>
      <c r="E694" s="3">
        <v>1245</v>
      </c>
      <c r="F694" s="3">
        <v>5034.92</v>
      </c>
      <c r="G694" s="3">
        <v>5126.4639999999999</v>
      </c>
      <c r="H694" s="3">
        <v>1006.984</v>
      </c>
      <c r="I694" s="4" t="s">
        <v>32</v>
      </c>
    </row>
    <row r="695" spans="1:9" ht="18" customHeight="1" x14ac:dyDescent="0.25">
      <c r="A695" s="1">
        <v>2023</v>
      </c>
      <c r="B695" s="1" t="s">
        <v>10</v>
      </c>
      <c r="C695" s="1" t="s">
        <v>29</v>
      </c>
      <c r="D695" s="5" t="s">
        <v>73</v>
      </c>
      <c r="E695" s="6">
        <v>644</v>
      </c>
      <c r="F695" s="6">
        <v>22000</v>
      </c>
      <c r="G695" s="6">
        <v>6432.72</v>
      </c>
      <c r="H695" s="3">
        <v>4400</v>
      </c>
      <c r="I695" s="4" t="s">
        <v>32</v>
      </c>
    </row>
    <row r="696" spans="1:9" ht="18" customHeight="1" x14ac:dyDescent="0.25">
      <c r="A696" s="1">
        <v>2023</v>
      </c>
      <c r="B696" s="1" t="s">
        <v>10</v>
      </c>
      <c r="C696" s="1" t="s">
        <v>12</v>
      </c>
      <c r="D696" s="5" t="s">
        <v>24</v>
      </c>
      <c r="E696" s="6">
        <v>643</v>
      </c>
      <c r="F696" s="6">
        <v>7700</v>
      </c>
      <c r="G696" s="6">
        <v>7840</v>
      </c>
      <c r="H696" s="3">
        <v>1540</v>
      </c>
      <c r="I696" s="4" t="s">
        <v>32</v>
      </c>
    </row>
    <row r="697" spans="1:9" ht="18" customHeight="1" x14ac:dyDescent="0.25">
      <c r="A697" s="1">
        <v>2023</v>
      </c>
      <c r="B697" s="1" t="s">
        <v>10</v>
      </c>
      <c r="C697" s="1" t="s">
        <v>29</v>
      </c>
      <c r="D697" s="5" t="s">
        <v>25</v>
      </c>
      <c r="E697" s="6">
        <v>455</v>
      </c>
      <c r="F697" s="6">
        <v>11111</v>
      </c>
      <c r="G697" s="6">
        <v>5128.0320000000002</v>
      </c>
      <c r="H697" s="3">
        <v>2222.2000000000003</v>
      </c>
      <c r="I697" s="4" t="s">
        <v>32</v>
      </c>
    </row>
    <row r="698" spans="1:9" ht="18" customHeight="1" x14ac:dyDescent="0.25">
      <c r="A698" s="1">
        <v>2023</v>
      </c>
      <c r="B698" s="1" t="s">
        <v>10</v>
      </c>
      <c r="C698" s="1" t="s">
        <v>12</v>
      </c>
      <c r="D698" s="5" t="s">
        <v>23</v>
      </c>
      <c r="E698" s="7">
        <v>345</v>
      </c>
      <c r="F698" s="7">
        <v>7700</v>
      </c>
      <c r="G698" s="7">
        <v>7840</v>
      </c>
      <c r="H698" s="3">
        <v>1540</v>
      </c>
      <c r="I698" s="4" t="s">
        <v>32</v>
      </c>
    </row>
    <row r="699" spans="1:9" ht="18" customHeight="1" x14ac:dyDescent="0.25">
      <c r="A699" s="1">
        <v>2023</v>
      </c>
      <c r="B699" s="1" t="s">
        <v>10</v>
      </c>
      <c r="C699" s="1" t="s">
        <v>74</v>
      </c>
      <c r="D699" s="2" t="s">
        <v>27</v>
      </c>
      <c r="E699" s="3">
        <v>122</v>
      </c>
      <c r="F699" s="3">
        <v>110</v>
      </c>
      <c r="G699" s="3">
        <v>112</v>
      </c>
      <c r="H699" s="3">
        <v>22</v>
      </c>
      <c r="I699" s="4" t="s">
        <v>32</v>
      </c>
    </row>
    <row r="700" spans="1:9" ht="18" customHeight="1" x14ac:dyDescent="0.25">
      <c r="A700" s="1">
        <v>2023</v>
      </c>
      <c r="B700" s="1" t="s">
        <v>10</v>
      </c>
      <c r="C700" s="1" t="s">
        <v>14</v>
      </c>
      <c r="D700" s="5" t="s">
        <v>70</v>
      </c>
      <c r="E700" s="6">
        <v>78</v>
      </c>
      <c r="F700" s="6">
        <v>2517.46</v>
      </c>
      <c r="G700" s="6">
        <v>5126.4639999999999</v>
      </c>
      <c r="H700" s="3">
        <v>503.49200000000002</v>
      </c>
      <c r="I700" s="4" t="s">
        <v>32</v>
      </c>
    </row>
    <row r="701" spans="1:9" ht="18" customHeight="1" x14ac:dyDescent="0.25">
      <c r="A701" s="1">
        <v>2023</v>
      </c>
      <c r="B701" s="1" t="s">
        <v>10</v>
      </c>
      <c r="C701" s="1" t="s">
        <v>14</v>
      </c>
      <c r="D701" s="5" t="s">
        <v>78</v>
      </c>
      <c r="E701" s="6">
        <v>76</v>
      </c>
      <c r="F701" s="6">
        <v>2288.4499999999998</v>
      </c>
      <c r="G701" s="6">
        <v>5126.1279999999997</v>
      </c>
      <c r="H701" s="3">
        <v>457.69</v>
      </c>
      <c r="I701" s="4" t="s">
        <v>32</v>
      </c>
    </row>
    <row r="702" spans="1:9" ht="18" customHeight="1" x14ac:dyDescent="0.25">
      <c r="A702" s="1">
        <v>2023</v>
      </c>
      <c r="B702" s="1" t="s">
        <v>10</v>
      </c>
      <c r="C702" s="1" t="s">
        <v>14</v>
      </c>
      <c r="D702" s="5" t="s">
        <v>71</v>
      </c>
      <c r="E702" s="6">
        <v>46</v>
      </c>
      <c r="F702" s="6">
        <v>100</v>
      </c>
      <c r="G702" s="6">
        <v>224</v>
      </c>
      <c r="H702" s="3">
        <v>20</v>
      </c>
      <c r="I702" s="4" t="s">
        <v>32</v>
      </c>
    </row>
    <row r="703" spans="1:9" ht="18" customHeight="1" x14ac:dyDescent="0.25">
      <c r="A703" s="1">
        <v>2023</v>
      </c>
      <c r="B703" s="1" t="s">
        <v>10</v>
      </c>
      <c r="C703" s="1" t="s">
        <v>14</v>
      </c>
      <c r="D703" s="5" t="s">
        <v>72</v>
      </c>
      <c r="E703" s="6">
        <v>34</v>
      </c>
      <c r="F703" s="6">
        <v>2288.4</v>
      </c>
      <c r="G703" s="6">
        <v>5126.0160000000005</v>
      </c>
      <c r="H703" s="3">
        <v>457.68000000000006</v>
      </c>
      <c r="I703" s="4" t="s">
        <v>32</v>
      </c>
    </row>
    <row r="704" spans="1:9" ht="18" customHeight="1" x14ac:dyDescent="0.25">
      <c r="A704" s="1">
        <v>2023</v>
      </c>
      <c r="B704" s="1" t="s">
        <v>10</v>
      </c>
      <c r="C704" s="1" t="s">
        <v>74</v>
      </c>
      <c r="D704" s="2" t="s">
        <v>76</v>
      </c>
      <c r="E704" s="3">
        <v>8</v>
      </c>
      <c r="F704" s="3">
        <v>200</v>
      </c>
      <c r="G704" s="3">
        <v>224</v>
      </c>
      <c r="H704" s="3">
        <v>40</v>
      </c>
      <c r="I704" s="4" t="s">
        <v>32</v>
      </c>
    </row>
    <row r="705" spans="1:9" ht="18" customHeight="1" x14ac:dyDescent="0.25">
      <c r="A705" s="1">
        <v>2023</v>
      </c>
      <c r="B705" s="1" t="s">
        <v>10</v>
      </c>
      <c r="C705" s="1" t="s">
        <v>14</v>
      </c>
      <c r="D705" s="5" t="s">
        <v>22</v>
      </c>
      <c r="E705" s="6">
        <v>3</v>
      </c>
      <c r="F705" s="6">
        <v>2288.65</v>
      </c>
      <c r="G705" s="6">
        <v>5126.576</v>
      </c>
      <c r="H705" s="3">
        <v>457.73</v>
      </c>
      <c r="I705" s="4" t="s">
        <v>32</v>
      </c>
    </row>
    <row r="706" spans="1:9" ht="18" customHeight="1" x14ac:dyDescent="0.25">
      <c r="A706" s="1">
        <v>2023</v>
      </c>
      <c r="B706" s="1" t="s">
        <v>10</v>
      </c>
      <c r="C706" s="1" t="s">
        <v>26</v>
      </c>
      <c r="D706" s="5" t="s">
        <v>26</v>
      </c>
      <c r="E706" s="6">
        <v>2</v>
      </c>
      <c r="F706" s="6">
        <v>6600</v>
      </c>
      <c r="G706" s="6">
        <v>7392</v>
      </c>
      <c r="H706" s="3">
        <v>1320</v>
      </c>
      <c r="I706" s="4" t="s">
        <v>32</v>
      </c>
    </row>
    <row r="707" spans="1:9" ht="18" customHeight="1" x14ac:dyDescent="0.25">
      <c r="A707" s="1">
        <v>2023</v>
      </c>
      <c r="B707" s="1" t="s">
        <v>11</v>
      </c>
      <c r="C707" s="1" t="s">
        <v>13</v>
      </c>
      <c r="D707" s="2" t="s">
        <v>77</v>
      </c>
      <c r="E707" s="3">
        <v>3566</v>
      </c>
      <c r="F707" s="3">
        <v>4577.3</v>
      </c>
      <c r="G707" s="3">
        <v>5126.576</v>
      </c>
      <c r="H707" s="3">
        <v>915.46</v>
      </c>
      <c r="I707" s="4" t="s">
        <v>32</v>
      </c>
    </row>
    <row r="708" spans="1:9" ht="18" customHeight="1" x14ac:dyDescent="0.25">
      <c r="A708" s="1">
        <v>2023</v>
      </c>
      <c r="B708" s="1" t="s">
        <v>11</v>
      </c>
      <c r="C708" s="1" t="s">
        <v>13</v>
      </c>
      <c r="D708" s="2" t="s">
        <v>28</v>
      </c>
      <c r="E708" s="3">
        <v>2498</v>
      </c>
      <c r="F708" s="3">
        <v>8000</v>
      </c>
      <c r="G708" s="3">
        <v>8960</v>
      </c>
      <c r="H708" s="3">
        <v>1600</v>
      </c>
      <c r="I708" s="4" t="s">
        <v>32</v>
      </c>
    </row>
    <row r="709" spans="1:9" ht="18" customHeight="1" x14ac:dyDescent="0.25">
      <c r="A709" s="1">
        <v>2023</v>
      </c>
      <c r="B709" s="1" t="s">
        <v>11</v>
      </c>
      <c r="C709" s="1" t="s">
        <v>74</v>
      </c>
      <c r="D709" s="2" t="s">
        <v>75</v>
      </c>
      <c r="E709" s="3">
        <v>1245</v>
      </c>
      <c r="F709" s="3">
        <v>4577.2</v>
      </c>
      <c r="G709" s="3">
        <v>5126.4639999999999</v>
      </c>
      <c r="H709" s="3">
        <v>915.44</v>
      </c>
      <c r="I709" s="4" t="s">
        <v>32</v>
      </c>
    </row>
    <row r="710" spans="1:9" ht="18" customHeight="1" x14ac:dyDescent="0.25">
      <c r="A710" s="1">
        <v>2023</v>
      </c>
      <c r="B710" s="1" t="s">
        <v>11</v>
      </c>
      <c r="C710" s="1" t="s">
        <v>29</v>
      </c>
      <c r="D710" s="5" t="s">
        <v>73</v>
      </c>
      <c r="E710" s="6">
        <v>644</v>
      </c>
      <c r="F710" s="6">
        <v>5743.5</v>
      </c>
      <c r="G710" s="6">
        <v>6432.72</v>
      </c>
      <c r="H710" s="3">
        <v>1148.7</v>
      </c>
      <c r="I710" s="4" t="s">
        <v>32</v>
      </c>
    </row>
    <row r="711" spans="1:9" ht="18" customHeight="1" x14ac:dyDescent="0.25">
      <c r="A711" s="1">
        <v>2023</v>
      </c>
      <c r="B711" s="1" t="s">
        <v>11</v>
      </c>
      <c r="C711" s="1" t="s">
        <v>12</v>
      </c>
      <c r="D711" s="5" t="s">
        <v>24</v>
      </c>
      <c r="E711" s="6">
        <v>643</v>
      </c>
      <c r="F711" s="6">
        <v>7000</v>
      </c>
      <c r="G711" s="6">
        <v>7840</v>
      </c>
      <c r="H711" s="3">
        <v>1400</v>
      </c>
      <c r="I711" s="4" t="s">
        <v>32</v>
      </c>
    </row>
    <row r="712" spans="1:9" ht="18" customHeight="1" x14ac:dyDescent="0.25">
      <c r="A712" s="1">
        <v>2023</v>
      </c>
      <c r="B712" s="1" t="s">
        <v>11</v>
      </c>
      <c r="C712" s="1" t="s">
        <v>29</v>
      </c>
      <c r="D712" s="5" t="s">
        <v>25</v>
      </c>
      <c r="E712" s="6">
        <v>455</v>
      </c>
      <c r="F712" s="6">
        <v>4578.6000000000004</v>
      </c>
      <c r="G712" s="6">
        <v>5128.0320000000002</v>
      </c>
      <c r="H712" s="3">
        <v>915.72000000000014</v>
      </c>
      <c r="I712" s="4" t="s">
        <v>32</v>
      </c>
    </row>
    <row r="713" spans="1:9" ht="18" customHeight="1" x14ac:dyDescent="0.25">
      <c r="A713" s="1">
        <v>2023</v>
      </c>
      <c r="B713" s="1" t="s">
        <v>11</v>
      </c>
      <c r="C713" s="1" t="s">
        <v>12</v>
      </c>
      <c r="D713" s="5" t="s">
        <v>23</v>
      </c>
      <c r="E713" s="7">
        <v>345</v>
      </c>
      <c r="F713" s="7">
        <v>7000</v>
      </c>
      <c r="G713" s="7">
        <v>7840</v>
      </c>
      <c r="H713" s="3">
        <v>1400</v>
      </c>
      <c r="I713" s="4" t="s">
        <v>32</v>
      </c>
    </row>
    <row r="714" spans="1:9" ht="18" customHeight="1" x14ac:dyDescent="0.25">
      <c r="A714" s="1">
        <v>2023</v>
      </c>
      <c r="B714" s="1" t="s">
        <v>11</v>
      </c>
      <c r="C714" s="1" t="s">
        <v>74</v>
      </c>
      <c r="D714" s="2" t="s">
        <v>27</v>
      </c>
      <c r="E714" s="3">
        <v>100</v>
      </c>
      <c r="F714" s="3">
        <v>100</v>
      </c>
      <c r="G714" s="3">
        <v>112</v>
      </c>
      <c r="H714" s="3">
        <v>20</v>
      </c>
      <c r="I714" s="4" t="s">
        <v>32</v>
      </c>
    </row>
    <row r="715" spans="1:9" ht="18" customHeight="1" x14ac:dyDescent="0.25">
      <c r="A715" s="1">
        <v>2023</v>
      </c>
      <c r="B715" s="1" t="s">
        <v>11</v>
      </c>
      <c r="C715" s="1" t="s">
        <v>14</v>
      </c>
      <c r="D715" s="5" t="s">
        <v>70</v>
      </c>
      <c r="E715" s="6">
        <v>78</v>
      </c>
      <c r="F715" s="6">
        <v>2288.6</v>
      </c>
      <c r="G715" s="6">
        <v>5126.4639999999999</v>
      </c>
      <c r="H715" s="3">
        <v>457.72</v>
      </c>
      <c r="I715" s="4" t="s">
        <v>32</v>
      </c>
    </row>
    <row r="716" spans="1:9" ht="18" customHeight="1" x14ac:dyDescent="0.25">
      <c r="A716" s="1">
        <v>2023</v>
      </c>
      <c r="B716" s="1" t="s">
        <v>11</v>
      </c>
      <c r="C716" s="1" t="s">
        <v>14</v>
      </c>
      <c r="D716" s="5" t="s">
        <v>78</v>
      </c>
      <c r="E716" s="6">
        <v>76</v>
      </c>
      <c r="F716" s="6">
        <v>2288.4499999999998</v>
      </c>
      <c r="G716" s="6">
        <v>5126.1279999999997</v>
      </c>
      <c r="H716" s="3">
        <v>457.69</v>
      </c>
      <c r="I716" s="4" t="s">
        <v>32</v>
      </c>
    </row>
    <row r="717" spans="1:9" ht="18" customHeight="1" x14ac:dyDescent="0.25">
      <c r="A717" s="1">
        <v>2023</v>
      </c>
      <c r="B717" s="1" t="s">
        <v>11</v>
      </c>
      <c r="C717" s="1" t="s">
        <v>14</v>
      </c>
      <c r="D717" s="5" t="s">
        <v>71</v>
      </c>
      <c r="E717" s="6">
        <v>46</v>
      </c>
      <c r="F717" s="6">
        <v>100</v>
      </c>
      <c r="G717" s="6">
        <v>224</v>
      </c>
      <c r="H717" s="3">
        <v>20</v>
      </c>
      <c r="I717" s="4" t="s">
        <v>32</v>
      </c>
    </row>
    <row r="718" spans="1:9" ht="18" customHeight="1" x14ac:dyDescent="0.25">
      <c r="A718" s="1">
        <v>2023</v>
      </c>
      <c r="B718" s="1" t="s">
        <v>11</v>
      </c>
      <c r="C718" s="1" t="s">
        <v>14</v>
      </c>
      <c r="D718" s="5" t="s">
        <v>72</v>
      </c>
      <c r="E718" s="6">
        <v>34</v>
      </c>
      <c r="F718" s="6">
        <v>2288.4</v>
      </c>
      <c r="G718" s="6">
        <v>5126.0160000000005</v>
      </c>
      <c r="H718" s="3">
        <v>457.68000000000006</v>
      </c>
      <c r="I718" s="4" t="s">
        <v>32</v>
      </c>
    </row>
    <row r="719" spans="1:9" ht="18" customHeight="1" x14ac:dyDescent="0.25">
      <c r="A719" s="1">
        <v>2023</v>
      </c>
      <c r="B719" s="1" t="s">
        <v>11</v>
      </c>
      <c r="C719" s="1" t="s">
        <v>74</v>
      </c>
      <c r="D719" s="2" t="s">
        <v>76</v>
      </c>
      <c r="E719" s="3">
        <v>7</v>
      </c>
      <c r="F719" s="3">
        <v>200</v>
      </c>
      <c r="G719" s="3">
        <v>224</v>
      </c>
      <c r="H719" s="3">
        <v>40</v>
      </c>
      <c r="I719" s="4" t="s">
        <v>32</v>
      </c>
    </row>
    <row r="720" spans="1:9" ht="18" customHeight="1" x14ac:dyDescent="0.25">
      <c r="A720" s="1">
        <v>2023</v>
      </c>
      <c r="B720" s="1" t="s">
        <v>11</v>
      </c>
      <c r="C720" s="1" t="s">
        <v>14</v>
      </c>
      <c r="D720" s="5" t="s">
        <v>22</v>
      </c>
      <c r="E720" s="6">
        <v>3</v>
      </c>
      <c r="F720" s="6">
        <v>2288.65</v>
      </c>
      <c r="G720" s="6">
        <v>5126.576</v>
      </c>
      <c r="H720" s="3">
        <v>457.73</v>
      </c>
      <c r="I720" s="4" t="s">
        <v>32</v>
      </c>
    </row>
    <row r="721" spans="1:9" ht="18" customHeight="1" x14ac:dyDescent="0.25">
      <c r="A721" s="1">
        <v>2023</v>
      </c>
      <c r="B721" s="1" t="s">
        <v>11</v>
      </c>
      <c r="C721" s="1" t="s">
        <v>26</v>
      </c>
      <c r="D721" s="5" t="s">
        <v>26</v>
      </c>
      <c r="E721" s="6">
        <v>2</v>
      </c>
      <c r="F721" s="6">
        <v>6600</v>
      </c>
      <c r="G721" s="6">
        <v>7392</v>
      </c>
      <c r="H721" s="3">
        <v>1320</v>
      </c>
      <c r="I721" s="4" t="s">
        <v>32</v>
      </c>
    </row>
    <row r="722" spans="1:9" ht="18" customHeight="1" x14ac:dyDescent="0.25">
      <c r="A722" s="1">
        <v>2024</v>
      </c>
      <c r="B722" s="1" t="s">
        <v>0</v>
      </c>
      <c r="C722" s="1" t="s">
        <v>13</v>
      </c>
      <c r="D722" s="2" t="s">
        <v>77</v>
      </c>
      <c r="E722" s="3">
        <v>3000</v>
      </c>
      <c r="F722" s="3">
        <v>4577.3</v>
      </c>
      <c r="G722" s="3">
        <v>5126.576</v>
      </c>
      <c r="H722" s="3">
        <v>915.46</v>
      </c>
      <c r="I722" s="4" t="s">
        <v>32</v>
      </c>
    </row>
    <row r="723" spans="1:9" ht="18" customHeight="1" x14ac:dyDescent="0.25">
      <c r="A723" s="1">
        <v>2024</v>
      </c>
      <c r="B723" s="1" t="s">
        <v>0</v>
      </c>
      <c r="C723" s="1" t="s">
        <v>13</v>
      </c>
      <c r="D723" s="2" t="s">
        <v>28</v>
      </c>
      <c r="E723" s="3">
        <v>2498</v>
      </c>
      <c r="F723" s="3">
        <v>8000</v>
      </c>
      <c r="G723" s="3">
        <v>8960</v>
      </c>
      <c r="H723" s="3">
        <v>1000</v>
      </c>
      <c r="I723" s="4" t="s">
        <v>32</v>
      </c>
    </row>
    <row r="724" spans="1:9" ht="18" customHeight="1" x14ac:dyDescent="0.25">
      <c r="A724" s="1">
        <v>2024</v>
      </c>
      <c r="B724" s="1" t="s">
        <v>0</v>
      </c>
      <c r="C724" s="1" t="s">
        <v>74</v>
      </c>
      <c r="D724" s="2" t="s">
        <v>75</v>
      </c>
      <c r="E724" s="3">
        <v>1245</v>
      </c>
      <c r="F724" s="3">
        <v>4577.2</v>
      </c>
      <c r="G724" s="3">
        <v>5126.4639999999999</v>
      </c>
      <c r="H724" s="3">
        <v>915.44</v>
      </c>
      <c r="I724" s="4" t="s">
        <v>32</v>
      </c>
    </row>
    <row r="725" spans="1:9" ht="18" customHeight="1" x14ac:dyDescent="0.25">
      <c r="A725" s="1">
        <v>2024</v>
      </c>
      <c r="B725" s="1" t="s">
        <v>0</v>
      </c>
      <c r="C725" s="1" t="s">
        <v>29</v>
      </c>
      <c r="D725" s="5" t="s">
        <v>73</v>
      </c>
      <c r="E725" s="6">
        <v>644</v>
      </c>
      <c r="F725" s="6">
        <v>5743.5</v>
      </c>
      <c r="G725" s="6">
        <v>6432.72</v>
      </c>
      <c r="H725" s="3">
        <v>1148.7</v>
      </c>
      <c r="I725" s="4" t="s">
        <v>32</v>
      </c>
    </row>
    <row r="726" spans="1:9" ht="18" customHeight="1" x14ac:dyDescent="0.25">
      <c r="A726" s="1">
        <v>2024</v>
      </c>
      <c r="B726" s="1" t="s">
        <v>0</v>
      </c>
      <c r="C726" s="1" t="s">
        <v>12</v>
      </c>
      <c r="D726" s="5" t="s">
        <v>24</v>
      </c>
      <c r="E726" s="6">
        <v>643</v>
      </c>
      <c r="F726" s="6">
        <v>7000</v>
      </c>
      <c r="G726" s="6">
        <v>7840</v>
      </c>
      <c r="H726" s="3">
        <v>1400</v>
      </c>
      <c r="I726" s="4" t="s">
        <v>32</v>
      </c>
    </row>
    <row r="727" spans="1:9" ht="18" customHeight="1" x14ac:dyDescent="0.25">
      <c r="A727" s="1">
        <v>2024</v>
      </c>
      <c r="B727" s="1" t="s">
        <v>0</v>
      </c>
      <c r="C727" s="1" t="s">
        <v>29</v>
      </c>
      <c r="D727" s="5" t="s">
        <v>25</v>
      </c>
      <c r="E727" s="6">
        <v>455</v>
      </c>
      <c r="F727" s="6">
        <v>4578.6000000000004</v>
      </c>
      <c r="G727" s="6">
        <v>5128.0320000000002</v>
      </c>
      <c r="H727" s="3">
        <v>915.72000000000014</v>
      </c>
      <c r="I727" s="4" t="s">
        <v>32</v>
      </c>
    </row>
    <row r="728" spans="1:9" ht="18" customHeight="1" x14ac:dyDescent="0.25">
      <c r="A728" s="1">
        <v>2024</v>
      </c>
      <c r="B728" s="1" t="s">
        <v>0</v>
      </c>
      <c r="C728" s="1" t="s">
        <v>12</v>
      </c>
      <c r="D728" s="5" t="s">
        <v>23</v>
      </c>
      <c r="E728" s="7">
        <v>345</v>
      </c>
      <c r="F728" s="7">
        <v>7000</v>
      </c>
      <c r="G728" s="7">
        <v>7840</v>
      </c>
      <c r="H728" s="3">
        <v>600</v>
      </c>
      <c r="I728" s="4" t="s">
        <v>32</v>
      </c>
    </row>
    <row r="729" spans="1:9" ht="18" customHeight="1" x14ac:dyDescent="0.25">
      <c r="A729" s="1">
        <v>2024</v>
      </c>
      <c r="B729" s="1" t="s">
        <v>0</v>
      </c>
      <c r="C729" s="1" t="s">
        <v>74</v>
      </c>
      <c r="D729" s="2" t="s">
        <v>27</v>
      </c>
      <c r="E729" s="3">
        <v>122</v>
      </c>
      <c r="F729" s="3">
        <v>100</v>
      </c>
      <c r="G729" s="3">
        <v>112</v>
      </c>
      <c r="H729" s="3">
        <v>20</v>
      </c>
      <c r="I729" s="4" t="s">
        <v>32</v>
      </c>
    </row>
    <row r="730" spans="1:9" ht="18" customHeight="1" x14ac:dyDescent="0.25">
      <c r="A730" s="1">
        <v>2024</v>
      </c>
      <c r="B730" s="1" t="s">
        <v>0</v>
      </c>
      <c r="C730" s="1" t="s">
        <v>14</v>
      </c>
      <c r="D730" s="5" t="s">
        <v>70</v>
      </c>
      <c r="E730" s="6">
        <v>78</v>
      </c>
      <c r="F730" s="6">
        <v>4577.2</v>
      </c>
      <c r="G730" s="6">
        <v>5126.4639999999999</v>
      </c>
      <c r="H730" s="3">
        <v>915.44</v>
      </c>
      <c r="I730" s="4" t="s">
        <v>32</v>
      </c>
    </row>
    <row r="731" spans="1:9" ht="18" customHeight="1" x14ac:dyDescent="0.25">
      <c r="A731" s="1">
        <v>2024</v>
      </c>
      <c r="B731" s="1" t="s">
        <v>0</v>
      </c>
      <c r="C731" s="1" t="s">
        <v>14</v>
      </c>
      <c r="D731" s="5" t="s">
        <v>78</v>
      </c>
      <c r="E731" s="6">
        <v>76</v>
      </c>
      <c r="F731" s="6">
        <v>4576.8999999999996</v>
      </c>
      <c r="G731" s="6">
        <v>5126.1279999999997</v>
      </c>
      <c r="H731" s="3">
        <v>915.38</v>
      </c>
      <c r="I731" s="4" t="s">
        <v>32</v>
      </c>
    </row>
    <row r="732" spans="1:9" ht="18" customHeight="1" x14ac:dyDescent="0.25">
      <c r="A732" s="1">
        <v>2024</v>
      </c>
      <c r="B732" s="1" t="s">
        <v>0</v>
      </c>
      <c r="C732" s="1" t="s">
        <v>14</v>
      </c>
      <c r="D732" s="5" t="s">
        <v>71</v>
      </c>
      <c r="E732" s="6">
        <v>46</v>
      </c>
      <c r="F732" s="6">
        <v>200</v>
      </c>
      <c r="G732" s="6">
        <v>224</v>
      </c>
      <c r="H732" s="3">
        <v>40</v>
      </c>
      <c r="I732" s="4" t="s">
        <v>32</v>
      </c>
    </row>
    <row r="733" spans="1:9" ht="18" customHeight="1" x14ac:dyDescent="0.25">
      <c r="A733" s="1">
        <v>2024</v>
      </c>
      <c r="B733" s="1" t="s">
        <v>0</v>
      </c>
      <c r="C733" s="1" t="s">
        <v>14</v>
      </c>
      <c r="D733" s="5" t="s">
        <v>72</v>
      </c>
      <c r="E733" s="6">
        <v>34</v>
      </c>
      <c r="F733" s="6">
        <v>4576.8</v>
      </c>
      <c r="G733" s="6">
        <v>5126.0160000000005</v>
      </c>
      <c r="H733" s="3">
        <v>915.36000000000013</v>
      </c>
      <c r="I733" s="4" t="s">
        <v>32</v>
      </c>
    </row>
    <row r="734" spans="1:9" ht="18" customHeight="1" x14ac:dyDescent="0.25">
      <c r="A734" s="1">
        <v>2024</v>
      </c>
      <c r="B734" s="1" t="s">
        <v>0</v>
      </c>
      <c r="C734" s="1" t="s">
        <v>74</v>
      </c>
      <c r="D734" s="2" t="s">
        <v>76</v>
      </c>
      <c r="E734" s="3">
        <v>7</v>
      </c>
      <c r="F734" s="3">
        <v>200</v>
      </c>
      <c r="G734" s="3">
        <v>224</v>
      </c>
      <c r="H734" s="3">
        <v>40</v>
      </c>
      <c r="I734" s="4" t="s">
        <v>32</v>
      </c>
    </row>
    <row r="735" spans="1:9" ht="18" customHeight="1" x14ac:dyDescent="0.25">
      <c r="A735" s="1">
        <v>2024</v>
      </c>
      <c r="B735" s="1" t="s">
        <v>0</v>
      </c>
      <c r="C735" s="1" t="s">
        <v>26</v>
      </c>
      <c r="D735" s="5" t="s">
        <v>26</v>
      </c>
      <c r="E735" s="6">
        <v>3</v>
      </c>
      <c r="F735" s="6">
        <v>6600</v>
      </c>
      <c r="G735" s="6">
        <v>7392</v>
      </c>
      <c r="H735" s="3">
        <v>1320</v>
      </c>
      <c r="I735" s="4" t="s">
        <v>32</v>
      </c>
    </row>
    <row r="736" spans="1:9" ht="18" customHeight="1" x14ac:dyDescent="0.25">
      <c r="A736" s="1">
        <v>2024</v>
      </c>
      <c r="B736" s="1" t="s">
        <v>0</v>
      </c>
      <c r="C736" s="1" t="s">
        <v>14</v>
      </c>
      <c r="D736" s="5" t="s">
        <v>22</v>
      </c>
      <c r="E736" s="6">
        <v>2</v>
      </c>
      <c r="F736" s="6">
        <v>4577.3</v>
      </c>
      <c r="G736" s="6">
        <v>5126.576</v>
      </c>
      <c r="H736" s="3">
        <v>915.46</v>
      </c>
      <c r="I736" s="4" t="s">
        <v>32</v>
      </c>
    </row>
    <row r="737" spans="1:9" ht="18" customHeight="1" x14ac:dyDescent="0.25">
      <c r="A737" s="1">
        <v>2024</v>
      </c>
      <c r="B737" s="1" t="s">
        <v>1</v>
      </c>
      <c r="C737" s="1" t="s">
        <v>13</v>
      </c>
      <c r="D737" s="2" t="s">
        <v>77</v>
      </c>
      <c r="E737" s="3">
        <v>3566</v>
      </c>
      <c r="F737" s="3">
        <v>4577.3</v>
      </c>
      <c r="G737" s="3">
        <v>5126.576</v>
      </c>
      <c r="H737" s="3">
        <v>915.46</v>
      </c>
      <c r="I737" s="4" t="s">
        <v>32</v>
      </c>
    </row>
    <row r="738" spans="1:9" ht="18" customHeight="1" x14ac:dyDescent="0.25">
      <c r="A738" s="1">
        <v>2024</v>
      </c>
      <c r="B738" s="1" t="s">
        <v>1</v>
      </c>
      <c r="C738" s="1" t="s">
        <v>13</v>
      </c>
      <c r="D738" s="2" t="s">
        <v>28</v>
      </c>
      <c r="E738" s="3">
        <v>2498</v>
      </c>
      <c r="F738" s="3">
        <v>8000</v>
      </c>
      <c r="G738" s="3">
        <v>8960</v>
      </c>
      <c r="H738" s="3">
        <v>1600</v>
      </c>
      <c r="I738" s="4" t="s">
        <v>32</v>
      </c>
    </row>
    <row r="739" spans="1:9" ht="18" customHeight="1" x14ac:dyDescent="0.25">
      <c r="A739" s="1">
        <v>2024</v>
      </c>
      <c r="B739" s="1" t="s">
        <v>1</v>
      </c>
      <c r="C739" s="1" t="s">
        <v>74</v>
      </c>
      <c r="D739" s="2" t="s">
        <v>75</v>
      </c>
      <c r="E739" s="3">
        <v>1245</v>
      </c>
      <c r="F739" s="3">
        <v>4577.2</v>
      </c>
      <c r="G739" s="3">
        <v>5126.4639999999999</v>
      </c>
      <c r="H739" s="3">
        <v>915.44</v>
      </c>
      <c r="I739" s="4" t="s">
        <v>32</v>
      </c>
    </row>
    <row r="740" spans="1:9" ht="18" customHeight="1" x14ac:dyDescent="0.25">
      <c r="A740" s="1">
        <v>2024</v>
      </c>
      <c r="B740" s="1" t="s">
        <v>1</v>
      </c>
      <c r="C740" s="1" t="s">
        <v>29</v>
      </c>
      <c r="D740" s="5" t="s">
        <v>73</v>
      </c>
      <c r="E740" s="6">
        <v>644</v>
      </c>
      <c r="F740" s="6">
        <v>5743.5</v>
      </c>
      <c r="G740" s="6">
        <v>6432.72</v>
      </c>
      <c r="H740" s="3">
        <v>1148.7</v>
      </c>
      <c r="I740" s="4" t="s">
        <v>32</v>
      </c>
    </row>
    <row r="741" spans="1:9" ht="18" customHeight="1" x14ac:dyDescent="0.25">
      <c r="A741" s="1">
        <v>2024</v>
      </c>
      <c r="B741" s="1" t="s">
        <v>1</v>
      </c>
      <c r="C741" s="1" t="s">
        <v>12</v>
      </c>
      <c r="D741" s="5" t="s">
        <v>24</v>
      </c>
      <c r="E741" s="6">
        <v>643</v>
      </c>
      <c r="F741" s="6">
        <v>7000</v>
      </c>
      <c r="G741" s="6">
        <v>7840</v>
      </c>
      <c r="H741" s="3">
        <v>1100</v>
      </c>
      <c r="I741" s="4" t="s">
        <v>32</v>
      </c>
    </row>
    <row r="742" spans="1:9" ht="18" customHeight="1" x14ac:dyDescent="0.25">
      <c r="A742" s="1">
        <v>2024</v>
      </c>
      <c r="B742" s="1" t="s">
        <v>1</v>
      </c>
      <c r="C742" s="1" t="s">
        <v>29</v>
      </c>
      <c r="D742" s="5" t="s">
        <v>25</v>
      </c>
      <c r="E742" s="6">
        <v>455</v>
      </c>
      <c r="F742" s="6">
        <v>4578.6000000000004</v>
      </c>
      <c r="G742" s="6">
        <v>5128.0320000000002</v>
      </c>
      <c r="H742" s="3">
        <v>915.72000000000014</v>
      </c>
      <c r="I742" s="4" t="s">
        <v>32</v>
      </c>
    </row>
    <row r="743" spans="1:9" ht="18" customHeight="1" x14ac:dyDescent="0.25">
      <c r="A743" s="1">
        <v>2024</v>
      </c>
      <c r="B743" s="1" t="s">
        <v>1</v>
      </c>
      <c r="C743" s="1" t="s">
        <v>12</v>
      </c>
      <c r="D743" s="5" t="s">
        <v>23</v>
      </c>
      <c r="E743" s="7">
        <v>345</v>
      </c>
      <c r="F743" s="7">
        <v>7000</v>
      </c>
      <c r="G743" s="7">
        <v>7840</v>
      </c>
      <c r="H743" s="3">
        <v>1400</v>
      </c>
      <c r="I743" s="4" t="s">
        <v>32</v>
      </c>
    </row>
    <row r="744" spans="1:9" ht="18" customHeight="1" x14ac:dyDescent="0.25">
      <c r="A744" s="1">
        <v>2024</v>
      </c>
      <c r="B744" s="1" t="s">
        <v>1</v>
      </c>
      <c r="C744" s="1" t="s">
        <v>74</v>
      </c>
      <c r="D744" s="2" t="s">
        <v>27</v>
      </c>
      <c r="E744" s="3">
        <v>122</v>
      </c>
      <c r="F744" s="3">
        <v>100</v>
      </c>
      <c r="G744" s="3">
        <v>112</v>
      </c>
      <c r="H744" s="3">
        <v>20</v>
      </c>
      <c r="I744" s="4" t="s">
        <v>32</v>
      </c>
    </row>
    <row r="745" spans="1:9" ht="18" customHeight="1" x14ac:dyDescent="0.25">
      <c r="A745" s="1">
        <v>2024</v>
      </c>
      <c r="B745" s="1" t="s">
        <v>1</v>
      </c>
      <c r="C745" s="1" t="s">
        <v>14</v>
      </c>
      <c r="D745" s="5" t="s">
        <v>70</v>
      </c>
      <c r="E745" s="6">
        <v>78</v>
      </c>
      <c r="F745" s="6">
        <v>4577.2</v>
      </c>
      <c r="G745" s="6">
        <v>5126.4639999999999</v>
      </c>
      <c r="H745" s="3">
        <v>915.44</v>
      </c>
      <c r="I745" s="4" t="s">
        <v>32</v>
      </c>
    </row>
    <row r="746" spans="1:9" ht="18" customHeight="1" x14ac:dyDescent="0.25">
      <c r="A746" s="1">
        <v>2024</v>
      </c>
      <c r="B746" s="1" t="s">
        <v>1</v>
      </c>
      <c r="C746" s="1" t="s">
        <v>14</v>
      </c>
      <c r="D746" s="5" t="s">
        <v>78</v>
      </c>
      <c r="E746" s="6">
        <v>76</v>
      </c>
      <c r="F746" s="6">
        <v>4576.8999999999996</v>
      </c>
      <c r="G746" s="6">
        <v>5126.1279999999997</v>
      </c>
      <c r="H746" s="3">
        <v>915.38</v>
      </c>
      <c r="I746" s="4" t="s">
        <v>32</v>
      </c>
    </row>
    <row r="747" spans="1:9" ht="18" customHeight="1" x14ac:dyDescent="0.25">
      <c r="A747" s="1">
        <v>2024</v>
      </c>
      <c r="B747" s="1" t="s">
        <v>1</v>
      </c>
      <c r="C747" s="1" t="s">
        <v>14</v>
      </c>
      <c r="D747" s="5" t="s">
        <v>71</v>
      </c>
      <c r="E747" s="6">
        <v>46</v>
      </c>
      <c r="F747" s="6">
        <v>200</v>
      </c>
      <c r="G747" s="6">
        <v>224</v>
      </c>
      <c r="H747" s="3">
        <v>40</v>
      </c>
      <c r="I747" s="4" t="s">
        <v>32</v>
      </c>
    </row>
    <row r="748" spans="1:9" ht="18" customHeight="1" x14ac:dyDescent="0.25">
      <c r="A748" s="1">
        <v>2024</v>
      </c>
      <c r="B748" s="1" t="s">
        <v>1</v>
      </c>
      <c r="C748" s="1" t="s">
        <v>14</v>
      </c>
      <c r="D748" s="5" t="s">
        <v>72</v>
      </c>
      <c r="E748" s="6">
        <v>34</v>
      </c>
      <c r="F748" s="6">
        <v>4576.8</v>
      </c>
      <c r="G748" s="6">
        <v>5126.0160000000005</v>
      </c>
      <c r="H748" s="3">
        <v>915.36000000000013</v>
      </c>
      <c r="I748" s="4" t="s">
        <v>32</v>
      </c>
    </row>
    <row r="749" spans="1:9" ht="18" customHeight="1" x14ac:dyDescent="0.25">
      <c r="A749" s="1">
        <v>2024</v>
      </c>
      <c r="B749" s="1" t="s">
        <v>1</v>
      </c>
      <c r="C749" s="1" t="s">
        <v>74</v>
      </c>
      <c r="D749" s="2" t="s">
        <v>76</v>
      </c>
      <c r="E749" s="3">
        <v>7</v>
      </c>
      <c r="F749" s="3">
        <v>200</v>
      </c>
      <c r="G749" s="3">
        <v>224</v>
      </c>
      <c r="H749" s="3">
        <v>40</v>
      </c>
      <c r="I749" s="4" t="s">
        <v>32</v>
      </c>
    </row>
    <row r="750" spans="1:9" ht="18" customHeight="1" x14ac:dyDescent="0.25">
      <c r="A750" s="1">
        <v>2024</v>
      </c>
      <c r="B750" s="1" t="s">
        <v>1</v>
      </c>
      <c r="C750" s="1" t="s">
        <v>14</v>
      </c>
      <c r="D750" s="5" t="s">
        <v>22</v>
      </c>
      <c r="E750" s="6">
        <v>3</v>
      </c>
      <c r="F750" s="6">
        <v>4577.3</v>
      </c>
      <c r="G750" s="6">
        <v>5126.576</v>
      </c>
      <c r="H750" s="3">
        <v>915.46</v>
      </c>
      <c r="I750" s="4" t="s">
        <v>32</v>
      </c>
    </row>
    <row r="751" spans="1:9" ht="18" customHeight="1" x14ac:dyDescent="0.25">
      <c r="A751" s="1">
        <v>2024</v>
      </c>
      <c r="B751" s="1" t="s">
        <v>1</v>
      </c>
      <c r="C751" s="1" t="s">
        <v>26</v>
      </c>
      <c r="D751" s="5" t="s">
        <v>26</v>
      </c>
      <c r="E751" s="6">
        <v>2</v>
      </c>
      <c r="F751" s="6">
        <v>6600</v>
      </c>
      <c r="G751" s="6">
        <v>7392</v>
      </c>
      <c r="H751" s="3">
        <v>1320</v>
      </c>
      <c r="I751" s="4" t="s">
        <v>32</v>
      </c>
    </row>
    <row r="752" spans="1:9" ht="18" customHeight="1" x14ac:dyDescent="0.25">
      <c r="A752" s="1">
        <v>2024</v>
      </c>
      <c r="B752" s="1" t="s">
        <v>2</v>
      </c>
      <c r="C752" s="1" t="s">
        <v>13</v>
      </c>
      <c r="D752" s="2" t="s">
        <v>77</v>
      </c>
      <c r="E752" s="3">
        <v>3566</v>
      </c>
      <c r="F752" s="3">
        <v>4577.3</v>
      </c>
      <c r="G752" s="3">
        <v>5126.576</v>
      </c>
      <c r="H752" s="3">
        <v>915.46</v>
      </c>
      <c r="I752" s="4" t="s">
        <v>32</v>
      </c>
    </row>
    <row r="753" spans="1:9" ht="18" customHeight="1" x14ac:dyDescent="0.25">
      <c r="A753" s="1">
        <v>2024</v>
      </c>
      <c r="B753" s="1" t="s">
        <v>2</v>
      </c>
      <c r="C753" s="1" t="s">
        <v>13</v>
      </c>
      <c r="D753" s="2" t="s">
        <v>28</v>
      </c>
      <c r="E753" s="3">
        <v>2498</v>
      </c>
      <c r="F753" s="3">
        <v>8000</v>
      </c>
      <c r="G753" s="3">
        <v>8960</v>
      </c>
      <c r="H753" s="3">
        <v>1600</v>
      </c>
      <c r="I753" s="4" t="s">
        <v>32</v>
      </c>
    </row>
    <row r="754" spans="1:9" ht="18" customHeight="1" x14ac:dyDescent="0.25">
      <c r="A754" s="1">
        <v>2024</v>
      </c>
      <c r="B754" s="1" t="s">
        <v>2</v>
      </c>
      <c r="C754" s="1" t="s">
        <v>74</v>
      </c>
      <c r="D754" s="2" t="s">
        <v>75</v>
      </c>
      <c r="E754" s="3">
        <v>1200</v>
      </c>
      <c r="F754" s="3">
        <v>4577.2</v>
      </c>
      <c r="G754" s="3">
        <v>5126.4639999999999</v>
      </c>
      <c r="H754" s="3">
        <v>915.44</v>
      </c>
      <c r="I754" s="4" t="s">
        <v>32</v>
      </c>
    </row>
    <row r="755" spans="1:9" ht="18" customHeight="1" x14ac:dyDescent="0.25">
      <c r="A755" s="1">
        <v>2024</v>
      </c>
      <c r="B755" s="1" t="s">
        <v>2</v>
      </c>
      <c r="C755" s="1" t="s">
        <v>29</v>
      </c>
      <c r="D755" s="5" t="s">
        <v>73</v>
      </c>
      <c r="E755" s="6">
        <v>644</v>
      </c>
      <c r="F755" s="6">
        <v>5000</v>
      </c>
      <c r="G755" s="6">
        <v>6432.72</v>
      </c>
      <c r="H755" s="3">
        <v>1500</v>
      </c>
      <c r="I755" s="4" t="s">
        <v>30</v>
      </c>
    </row>
    <row r="756" spans="1:9" ht="18" customHeight="1" x14ac:dyDescent="0.25">
      <c r="A756" s="1">
        <v>2024</v>
      </c>
      <c r="B756" s="1" t="s">
        <v>2</v>
      </c>
      <c r="C756" s="1" t="s">
        <v>12</v>
      </c>
      <c r="D756" s="5" t="s">
        <v>24</v>
      </c>
      <c r="E756" s="6">
        <v>643</v>
      </c>
      <c r="F756" s="6">
        <v>7000</v>
      </c>
      <c r="G756" s="6">
        <v>7840</v>
      </c>
      <c r="H756" s="3">
        <v>1400</v>
      </c>
      <c r="I756" s="4" t="s">
        <v>30</v>
      </c>
    </row>
    <row r="757" spans="1:9" ht="18" customHeight="1" x14ac:dyDescent="0.25">
      <c r="A757" s="1">
        <v>2024</v>
      </c>
      <c r="B757" s="1" t="s">
        <v>2</v>
      </c>
      <c r="C757" s="1" t="s">
        <v>29</v>
      </c>
      <c r="D757" s="5" t="s">
        <v>25</v>
      </c>
      <c r="E757" s="6">
        <v>560</v>
      </c>
      <c r="F757" s="6">
        <v>4578.6000000000004</v>
      </c>
      <c r="G757" s="6">
        <v>5128.0320000000002</v>
      </c>
      <c r="H757" s="3">
        <v>915.72000000000014</v>
      </c>
      <c r="I757" s="4" t="s">
        <v>30</v>
      </c>
    </row>
    <row r="758" spans="1:9" ht="18" customHeight="1" x14ac:dyDescent="0.25">
      <c r="A758" s="1">
        <v>2024</v>
      </c>
      <c r="B758" s="1" t="s">
        <v>2</v>
      </c>
      <c r="C758" s="1" t="s">
        <v>12</v>
      </c>
      <c r="D758" s="5" t="s">
        <v>23</v>
      </c>
      <c r="E758" s="7">
        <v>345</v>
      </c>
      <c r="F758" s="7">
        <v>7000</v>
      </c>
      <c r="G758" s="7">
        <v>7840</v>
      </c>
      <c r="H758" s="3">
        <v>1400</v>
      </c>
      <c r="I758" s="4" t="s">
        <v>30</v>
      </c>
    </row>
    <row r="759" spans="1:9" ht="18" customHeight="1" x14ac:dyDescent="0.25">
      <c r="A759" s="1">
        <v>2024</v>
      </c>
      <c r="B759" s="1" t="s">
        <v>2</v>
      </c>
      <c r="C759" s="1" t="s">
        <v>74</v>
      </c>
      <c r="D759" s="2" t="s">
        <v>27</v>
      </c>
      <c r="E759" s="3">
        <v>122</v>
      </c>
      <c r="F759" s="3">
        <v>50</v>
      </c>
      <c r="G759" s="3">
        <v>112</v>
      </c>
      <c r="H759" s="3">
        <v>20</v>
      </c>
      <c r="I759" s="4" t="s">
        <v>30</v>
      </c>
    </row>
    <row r="760" spans="1:9" ht="18" customHeight="1" x14ac:dyDescent="0.25">
      <c r="A760" s="1">
        <v>2024</v>
      </c>
      <c r="B760" s="1" t="s">
        <v>2</v>
      </c>
      <c r="C760" s="1" t="s">
        <v>14</v>
      </c>
      <c r="D760" s="5" t="s">
        <v>70</v>
      </c>
      <c r="E760" s="6">
        <v>78</v>
      </c>
      <c r="F760" s="6">
        <v>4577.2</v>
      </c>
      <c r="G760" s="6">
        <v>5126.4639999999999</v>
      </c>
      <c r="H760" s="3">
        <v>915.44</v>
      </c>
      <c r="I760" s="4" t="s">
        <v>30</v>
      </c>
    </row>
    <row r="761" spans="1:9" ht="18" customHeight="1" x14ac:dyDescent="0.25">
      <c r="A761" s="1">
        <v>2024</v>
      </c>
      <c r="B761" s="1" t="s">
        <v>2</v>
      </c>
      <c r="C761" s="1" t="s">
        <v>14</v>
      </c>
      <c r="D761" s="5" t="s">
        <v>78</v>
      </c>
      <c r="E761" s="6">
        <v>76</v>
      </c>
      <c r="F761" s="6">
        <v>4576.8999999999996</v>
      </c>
      <c r="G761" s="6">
        <v>5126.1279999999997</v>
      </c>
      <c r="H761" s="3">
        <v>915.38</v>
      </c>
      <c r="I761" s="4" t="s">
        <v>30</v>
      </c>
    </row>
    <row r="762" spans="1:9" ht="18" customHeight="1" x14ac:dyDescent="0.25">
      <c r="A762" s="1">
        <v>2024</v>
      </c>
      <c r="B762" s="1" t="s">
        <v>2</v>
      </c>
      <c r="C762" s="1" t="s">
        <v>14</v>
      </c>
      <c r="D762" s="5" t="s">
        <v>71</v>
      </c>
      <c r="E762" s="6">
        <v>46</v>
      </c>
      <c r="F762" s="6">
        <v>200</v>
      </c>
      <c r="G762" s="6">
        <v>224</v>
      </c>
      <c r="H762" s="3">
        <v>40</v>
      </c>
      <c r="I762" s="4" t="s">
        <v>30</v>
      </c>
    </row>
    <row r="763" spans="1:9" ht="18" customHeight="1" x14ac:dyDescent="0.25">
      <c r="A763" s="1">
        <v>2024</v>
      </c>
      <c r="B763" s="1" t="s">
        <v>2</v>
      </c>
      <c r="C763" s="1" t="s">
        <v>14</v>
      </c>
      <c r="D763" s="5" t="s">
        <v>72</v>
      </c>
      <c r="E763" s="6">
        <v>34</v>
      </c>
      <c r="F763" s="6">
        <v>4576.8</v>
      </c>
      <c r="G763" s="6">
        <v>5126.0160000000005</v>
      </c>
      <c r="H763" s="3">
        <v>915.36000000000013</v>
      </c>
      <c r="I763" s="4" t="s">
        <v>30</v>
      </c>
    </row>
    <row r="764" spans="1:9" ht="18" customHeight="1" x14ac:dyDescent="0.25">
      <c r="A764" s="1">
        <v>2024</v>
      </c>
      <c r="B764" s="1" t="s">
        <v>2</v>
      </c>
      <c r="C764" s="1" t="s">
        <v>74</v>
      </c>
      <c r="D764" s="2" t="s">
        <v>76</v>
      </c>
      <c r="E764" s="3">
        <v>7</v>
      </c>
      <c r="F764" s="3">
        <v>200</v>
      </c>
      <c r="G764" s="3">
        <v>224</v>
      </c>
      <c r="H764" s="3">
        <v>40</v>
      </c>
      <c r="I764" s="4" t="s">
        <v>30</v>
      </c>
    </row>
    <row r="765" spans="1:9" ht="18" customHeight="1" x14ac:dyDescent="0.25">
      <c r="A765" s="1">
        <v>2024</v>
      </c>
      <c r="B765" s="1" t="s">
        <v>2</v>
      </c>
      <c r="C765" s="1" t="s">
        <v>14</v>
      </c>
      <c r="D765" s="5" t="s">
        <v>22</v>
      </c>
      <c r="E765" s="6">
        <v>3</v>
      </c>
      <c r="F765" s="6">
        <v>4577.3</v>
      </c>
      <c r="G765" s="6">
        <v>5126.576</v>
      </c>
      <c r="H765" s="3">
        <v>915.46</v>
      </c>
      <c r="I765" s="4" t="s">
        <v>30</v>
      </c>
    </row>
    <row r="766" spans="1:9" ht="18" customHeight="1" x14ac:dyDescent="0.25">
      <c r="A766" s="1">
        <v>2024</v>
      </c>
      <c r="B766" s="1" t="s">
        <v>2</v>
      </c>
      <c r="C766" s="1" t="s">
        <v>26</v>
      </c>
      <c r="D766" s="5" t="s">
        <v>26</v>
      </c>
      <c r="E766" s="6">
        <v>2</v>
      </c>
      <c r="F766" s="6">
        <v>6600</v>
      </c>
      <c r="G766" s="6">
        <v>7392</v>
      </c>
      <c r="H766" s="3">
        <v>1320</v>
      </c>
      <c r="I766" s="4" t="s">
        <v>30</v>
      </c>
    </row>
    <row r="767" spans="1:9" ht="18" customHeight="1" x14ac:dyDescent="0.25">
      <c r="A767" s="1">
        <v>2024</v>
      </c>
      <c r="B767" s="1" t="s">
        <v>3</v>
      </c>
      <c r="C767" s="1" t="s">
        <v>13</v>
      </c>
      <c r="D767" s="2" t="s">
        <v>77</v>
      </c>
      <c r="E767" s="3">
        <v>3566</v>
      </c>
      <c r="F767" s="3">
        <v>4577.3</v>
      </c>
      <c r="G767" s="3">
        <v>5126.576</v>
      </c>
      <c r="H767" s="3">
        <v>915.46</v>
      </c>
      <c r="I767" s="4" t="s">
        <v>30</v>
      </c>
    </row>
    <row r="768" spans="1:9" ht="18" customHeight="1" x14ac:dyDescent="0.25">
      <c r="A768" s="1">
        <v>2024</v>
      </c>
      <c r="B768" s="1" t="s">
        <v>3</v>
      </c>
      <c r="C768" s="1" t="s">
        <v>13</v>
      </c>
      <c r="D768" s="2" t="s">
        <v>28</v>
      </c>
      <c r="E768" s="3">
        <v>3000</v>
      </c>
      <c r="F768" s="3">
        <v>8000</v>
      </c>
      <c r="G768" s="3">
        <v>8960</v>
      </c>
      <c r="H768" s="3">
        <v>1600</v>
      </c>
      <c r="I768" s="4" t="s">
        <v>30</v>
      </c>
    </row>
    <row r="769" spans="1:9" ht="18" customHeight="1" x14ac:dyDescent="0.25">
      <c r="A769" s="1">
        <v>2024</v>
      </c>
      <c r="B769" s="1" t="s">
        <v>3</v>
      </c>
      <c r="C769" s="1" t="s">
        <v>74</v>
      </c>
      <c r="D769" s="2" t="s">
        <v>75</v>
      </c>
      <c r="E769" s="3">
        <v>1245</v>
      </c>
      <c r="F769" s="3">
        <v>4577.2</v>
      </c>
      <c r="G769" s="3">
        <v>5126.4639999999999</v>
      </c>
      <c r="H769" s="3">
        <v>915.44</v>
      </c>
      <c r="I769" s="4" t="s">
        <v>30</v>
      </c>
    </row>
    <row r="770" spans="1:9" ht="18" customHeight="1" x14ac:dyDescent="0.25">
      <c r="A770" s="1">
        <v>2024</v>
      </c>
      <c r="B770" s="1" t="s">
        <v>3</v>
      </c>
      <c r="C770" s="1" t="s">
        <v>29</v>
      </c>
      <c r="D770" s="5" t="s">
        <v>73</v>
      </c>
      <c r="E770" s="6">
        <v>644</v>
      </c>
      <c r="F770" s="6">
        <v>7000</v>
      </c>
      <c r="G770" s="6">
        <v>6432.72</v>
      </c>
      <c r="H770" s="3">
        <v>1148.7</v>
      </c>
      <c r="I770" s="4" t="s">
        <v>30</v>
      </c>
    </row>
    <row r="771" spans="1:9" ht="18" customHeight="1" x14ac:dyDescent="0.25">
      <c r="A771" s="1">
        <v>2024</v>
      </c>
      <c r="B771" s="1" t="s">
        <v>3</v>
      </c>
      <c r="C771" s="1" t="s">
        <v>12</v>
      </c>
      <c r="D771" s="5" t="s">
        <v>24</v>
      </c>
      <c r="E771" s="6">
        <v>643</v>
      </c>
      <c r="F771" s="6">
        <v>7200</v>
      </c>
      <c r="G771" s="6">
        <v>7840</v>
      </c>
      <c r="H771" s="3">
        <v>900</v>
      </c>
      <c r="I771" s="4" t="s">
        <v>30</v>
      </c>
    </row>
    <row r="772" spans="1:9" ht="18" customHeight="1" x14ac:dyDescent="0.25">
      <c r="A772" s="1">
        <v>2024</v>
      </c>
      <c r="B772" s="1" t="s">
        <v>3</v>
      </c>
      <c r="C772" s="1" t="s">
        <v>29</v>
      </c>
      <c r="D772" s="5" t="s">
        <v>25</v>
      </c>
      <c r="E772" s="6">
        <v>455</v>
      </c>
      <c r="F772" s="6">
        <v>4578.6000000000004</v>
      </c>
      <c r="G772" s="6">
        <v>5128.0320000000002</v>
      </c>
      <c r="H772" s="3">
        <v>915.72000000000014</v>
      </c>
      <c r="I772" s="4" t="s">
        <v>30</v>
      </c>
    </row>
    <row r="773" spans="1:9" ht="18" customHeight="1" x14ac:dyDescent="0.25">
      <c r="A773" s="1">
        <v>2024</v>
      </c>
      <c r="B773" s="1" t="s">
        <v>3</v>
      </c>
      <c r="C773" s="1" t="s">
        <v>12</v>
      </c>
      <c r="D773" s="5" t="s">
        <v>23</v>
      </c>
      <c r="E773" s="7">
        <v>345</v>
      </c>
      <c r="F773" s="7">
        <v>7000</v>
      </c>
      <c r="G773" s="7">
        <v>7840</v>
      </c>
      <c r="H773" s="3">
        <v>1400</v>
      </c>
      <c r="I773" s="4" t="s">
        <v>30</v>
      </c>
    </row>
    <row r="774" spans="1:9" ht="18" customHeight="1" x14ac:dyDescent="0.25">
      <c r="A774" s="1">
        <v>2024</v>
      </c>
      <c r="B774" s="1" t="s">
        <v>3</v>
      </c>
      <c r="C774" s="1" t="s">
        <v>74</v>
      </c>
      <c r="D774" s="2" t="s">
        <v>27</v>
      </c>
      <c r="E774" s="3">
        <v>122</v>
      </c>
      <c r="F774" s="3">
        <v>100</v>
      </c>
      <c r="G774" s="3">
        <v>112</v>
      </c>
      <c r="H774" s="3">
        <v>20</v>
      </c>
      <c r="I774" s="4" t="s">
        <v>30</v>
      </c>
    </row>
    <row r="775" spans="1:9" ht="18" customHeight="1" x14ac:dyDescent="0.25">
      <c r="A775" s="1">
        <v>2024</v>
      </c>
      <c r="B775" s="1" t="s">
        <v>3</v>
      </c>
      <c r="C775" s="1" t="s">
        <v>14</v>
      </c>
      <c r="D775" s="5" t="s">
        <v>70</v>
      </c>
      <c r="E775" s="6">
        <v>78</v>
      </c>
      <c r="F775" s="6">
        <v>4577.2</v>
      </c>
      <c r="G775" s="6">
        <v>5126.4639999999999</v>
      </c>
      <c r="H775" s="3">
        <v>915.44</v>
      </c>
      <c r="I775" s="4" t="s">
        <v>30</v>
      </c>
    </row>
    <row r="776" spans="1:9" ht="18" customHeight="1" x14ac:dyDescent="0.25">
      <c r="A776" s="1">
        <v>2024</v>
      </c>
      <c r="B776" s="1" t="s">
        <v>3</v>
      </c>
      <c r="C776" s="1" t="s">
        <v>14</v>
      </c>
      <c r="D776" s="5" t="s">
        <v>78</v>
      </c>
      <c r="E776" s="6">
        <v>76</v>
      </c>
      <c r="F776" s="6">
        <v>4576.8999999999996</v>
      </c>
      <c r="G776" s="6">
        <v>5126.1279999999997</v>
      </c>
      <c r="H776" s="3">
        <v>915.38</v>
      </c>
      <c r="I776" s="4" t="s">
        <v>30</v>
      </c>
    </row>
    <row r="777" spans="1:9" ht="18" customHeight="1" x14ac:dyDescent="0.25">
      <c r="A777" s="1">
        <v>2024</v>
      </c>
      <c r="B777" s="1" t="s">
        <v>3</v>
      </c>
      <c r="C777" s="1" t="s">
        <v>14</v>
      </c>
      <c r="D777" s="5" t="s">
        <v>71</v>
      </c>
      <c r="E777" s="6">
        <v>46</v>
      </c>
      <c r="F777" s="6">
        <v>200</v>
      </c>
      <c r="G777" s="6">
        <v>224</v>
      </c>
      <c r="H777" s="3">
        <v>40</v>
      </c>
      <c r="I777" s="4" t="s">
        <v>30</v>
      </c>
    </row>
    <row r="778" spans="1:9" ht="18" customHeight="1" x14ac:dyDescent="0.25">
      <c r="A778" s="1">
        <v>2024</v>
      </c>
      <c r="B778" s="1" t="s">
        <v>3</v>
      </c>
      <c r="C778" s="1" t="s">
        <v>14</v>
      </c>
      <c r="D778" s="5" t="s">
        <v>72</v>
      </c>
      <c r="E778" s="6">
        <v>30</v>
      </c>
      <c r="F778" s="6">
        <v>5000</v>
      </c>
      <c r="G778" s="6">
        <v>5126.0160000000005</v>
      </c>
      <c r="H778" s="3">
        <v>915.36000000000013</v>
      </c>
      <c r="I778" s="4" t="s">
        <v>30</v>
      </c>
    </row>
    <row r="779" spans="1:9" ht="18" customHeight="1" x14ac:dyDescent="0.25">
      <c r="A779" s="1">
        <v>2024</v>
      </c>
      <c r="B779" s="1" t="s">
        <v>3</v>
      </c>
      <c r="C779" s="1" t="s">
        <v>74</v>
      </c>
      <c r="D779" s="2" t="s">
        <v>76</v>
      </c>
      <c r="E779" s="3">
        <v>2</v>
      </c>
      <c r="F779" s="3">
        <v>200</v>
      </c>
      <c r="G779" s="3">
        <v>224</v>
      </c>
      <c r="H779" s="3">
        <v>40</v>
      </c>
      <c r="I779" s="4" t="s">
        <v>30</v>
      </c>
    </row>
    <row r="780" spans="1:9" ht="18" customHeight="1" x14ac:dyDescent="0.25">
      <c r="A780" s="1">
        <v>2024</v>
      </c>
      <c r="B780" s="1" t="s">
        <v>3</v>
      </c>
      <c r="C780" s="1" t="s">
        <v>14</v>
      </c>
      <c r="D780" s="5" t="s">
        <v>22</v>
      </c>
      <c r="E780" s="6">
        <v>3</v>
      </c>
      <c r="F780" s="6">
        <v>4577.3</v>
      </c>
      <c r="G780" s="6">
        <v>5126.576</v>
      </c>
      <c r="H780" s="3">
        <v>915.46</v>
      </c>
      <c r="I780" s="4" t="s">
        <v>30</v>
      </c>
    </row>
    <row r="781" spans="1:9" ht="18" customHeight="1" x14ac:dyDescent="0.25">
      <c r="A781" s="1">
        <v>2024</v>
      </c>
      <c r="B781" s="1" t="s">
        <v>3</v>
      </c>
      <c r="C781" s="1" t="s">
        <v>26</v>
      </c>
      <c r="D781" s="5" t="s">
        <v>26</v>
      </c>
      <c r="E781" s="6">
        <v>2</v>
      </c>
      <c r="F781" s="6">
        <v>6600</v>
      </c>
      <c r="G781" s="6">
        <v>7392</v>
      </c>
      <c r="H781" s="3">
        <v>1320</v>
      </c>
      <c r="I781" s="4" t="s">
        <v>30</v>
      </c>
    </row>
    <row r="782" spans="1:9" ht="18" customHeight="1" x14ac:dyDescent="0.25">
      <c r="A782" s="1">
        <v>2024</v>
      </c>
      <c r="B782" s="1" t="s">
        <v>4</v>
      </c>
      <c r="C782" s="1" t="s">
        <v>13</v>
      </c>
      <c r="D782" s="2" t="s">
        <v>77</v>
      </c>
      <c r="E782" s="3">
        <v>3566</v>
      </c>
      <c r="F782" s="3">
        <v>4577.3</v>
      </c>
      <c r="G782" s="3">
        <v>5126.576</v>
      </c>
      <c r="H782" s="3">
        <v>915.46</v>
      </c>
      <c r="I782" s="4" t="s">
        <v>30</v>
      </c>
    </row>
    <row r="783" spans="1:9" ht="18" customHeight="1" x14ac:dyDescent="0.25">
      <c r="A783" s="1">
        <v>2024</v>
      </c>
      <c r="B783" s="1" t="s">
        <v>4</v>
      </c>
      <c r="C783" s="1" t="s">
        <v>13</v>
      </c>
      <c r="D783" s="2" t="s">
        <v>28</v>
      </c>
      <c r="E783" s="3">
        <v>2498</v>
      </c>
      <c r="F783" s="3">
        <v>8000</v>
      </c>
      <c r="G783" s="3">
        <v>8960</v>
      </c>
      <c r="H783" s="3">
        <v>1600</v>
      </c>
      <c r="I783" s="4" t="s">
        <v>30</v>
      </c>
    </row>
    <row r="784" spans="1:9" ht="18" customHeight="1" x14ac:dyDescent="0.25">
      <c r="A784" s="1">
        <v>2024</v>
      </c>
      <c r="B784" s="1" t="s">
        <v>4</v>
      </c>
      <c r="C784" s="1" t="s">
        <v>74</v>
      </c>
      <c r="D784" s="2" t="s">
        <v>75</v>
      </c>
      <c r="E784" s="3">
        <v>1245</v>
      </c>
      <c r="F784" s="3">
        <v>6000</v>
      </c>
      <c r="G784" s="3">
        <v>5126.4639999999999</v>
      </c>
      <c r="H784" s="3">
        <v>915.44</v>
      </c>
      <c r="I784" s="4" t="s">
        <v>30</v>
      </c>
    </row>
    <row r="785" spans="1:9" ht="18" customHeight="1" x14ac:dyDescent="0.25">
      <c r="A785" s="1">
        <v>2024</v>
      </c>
      <c r="B785" s="1" t="s">
        <v>4</v>
      </c>
      <c r="C785" s="1" t="s">
        <v>29</v>
      </c>
      <c r="D785" s="5" t="s">
        <v>73</v>
      </c>
      <c r="E785" s="6">
        <v>644</v>
      </c>
      <c r="F785" s="6">
        <v>5743.5</v>
      </c>
      <c r="G785" s="6">
        <v>6432.72</v>
      </c>
      <c r="H785" s="3">
        <v>1148.7</v>
      </c>
      <c r="I785" s="4" t="s">
        <v>30</v>
      </c>
    </row>
    <row r="786" spans="1:9" ht="18" customHeight="1" x14ac:dyDescent="0.25">
      <c r="A786" s="1">
        <v>2024</v>
      </c>
      <c r="B786" s="1" t="s">
        <v>4</v>
      </c>
      <c r="C786" s="1" t="s">
        <v>12</v>
      </c>
      <c r="D786" s="5" t="s">
        <v>24</v>
      </c>
      <c r="E786" s="6">
        <v>643</v>
      </c>
      <c r="F786" s="6">
        <v>7000</v>
      </c>
      <c r="G786" s="6">
        <v>7840</v>
      </c>
      <c r="H786" s="3">
        <v>1100</v>
      </c>
      <c r="I786" s="4" t="s">
        <v>30</v>
      </c>
    </row>
    <row r="787" spans="1:9" ht="18" customHeight="1" x14ac:dyDescent="0.25">
      <c r="A787" s="1">
        <v>2024</v>
      </c>
      <c r="B787" s="1" t="s">
        <v>4</v>
      </c>
      <c r="C787" s="1" t="s">
        <v>29</v>
      </c>
      <c r="D787" s="5" t="s">
        <v>25</v>
      </c>
      <c r="E787" s="6">
        <v>455</v>
      </c>
      <c r="F787" s="6">
        <v>4578.6000000000004</v>
      </c>
      <c r="G787" s="6">
        <v>5128.0320000000002</v>
      </c>
      <c r="H787" s="3">
        <v>915.72000000000014</v>
      </c>
      <c r="I787" s="4" t="s">
        <v>30</v>
      </c>
    </row>
    <row r="788" spans="1:9" ht="18" customHeight="1" x14ac:dyDescent="0.25">
      <c r="A788" s="1">
        <v>2024</v>
      </c>
      <c r="B788" s="1" t="s">
        <v>4</v>
      </c>
      <c r="C788" s="1" t="s">
        <v>12</v>
      </c>
      <c r="D788" s="5" t="s">
        <v>23</v>
      </c>
      <c r="E788" s="7">
        <v>345</v>
      </c>
      <c r="F788" s="7">
        <v>7000</v>
      </c>
      <c r="G788" s="7">
        <v>7840</v>
      </c>
      <c r="H788" s="3">
        <v>1400</v>
      </c>
      <c r="I788" s="4" t="s">
        <v>30</v>
      </c>
    </row>
    <row r="789" spans="1:9" ht="18" customHeight="1" x14ac:dyDescent="0.25">
      <c r="A789" s="1">
        <v>2024</v>
      </c>
      <c r="B789" s="1" t="s">
        <v>4</v>
      </c>
      <c r="C789" s="1" t="s">
        <v>74</v>
      </c>
      <c r="D789" s="2" t="s">
        <v>27</v>
      </c>
      <c r="E789" s="3">
        <v>122</v>
      </c>
      <c r="F789" s="3">
        <v>100</v>
      </c>
      <c r="G789" s="3">
        <v>112</v>
      </c>
      <c r="H789" s="3">
        <v>20</v>
      </c>
      <c r="I789" s="4" t="s">
        <v>30</v>
      </c>
    </row>
    <row r="790" spans="1:9" ht="18" customHeight="1" x14ac:dyDescent="0.25">
      <c r="A790" s="1">
        <v>2024</v>
      </c>
      <c r="B790" s="1" t="s">
        <v>4</v>
      </c>
      <c r="C790" s="1" t="s">
        <v>14</v>
      </c>
      <c r="D790" s="5" t="s">
        <v>70</v>
      </c>
      <c r="E790" s="6">
        <v>78</v>
      </c>
      <c r="F790" s="6">
        <v>4700</v>
      </c>
      <c r="G790" s="6">
        <v>5126.4639999999999</v>
      </c>
      <c r="H790" s="3">
        <v>800</v>
      </c>
      <c r="I790" s="4" t="s">
        <v>30</v>
      </c>
    </row>
    <row r="791" spans="1:9" ht="18" customHeight="1" x14ac:dyDescent="0.25">
      <c r="A791" s="1">
        <v>2024</v>
      </c>
      <c r="B791" s="1" t="s">
        <v>4</v>
      </c>
      <c r="C791" s="1" t="s">
        <v>14</v>
      </c>
      <c r="D791" s="5" t="s">
        <v>78</v>
      </c>
      <c r="E791" s="6">
        <v>76</v>
      </c>
      <c r="F791" s="6">
        <v>4576.8999999999996</v>
      </c>
      <c r="G791" s="6">
        <v>5126.1279999999997</v>
      </c>
      <c r="H791" s="3">
        <v>915.38</v>
      </c>
      <c r="I791" s="4" t="s">
        <v>30</v>
      </c>
    </row>
    <row r="792" spans="1:9" ht="18" customHeight="1" x14ac:dyDescent="0.25">
      <c r="A792" s="1">
        <v>2024</v>
      </c>
      <c r="B792" s="1" t="s">
        <v>4</v>
      </c>
      <c r="C792" s="1" t="s">
        <v>14</v>
      </c>
      <c r="D792" s="5" t="s">
        <v>71</v>
      </c>
      <c r="E792" s="6">
        <v>46</v>
      </c>
      <c r="F792" s="6">
        <v>200</v>
      </c>
      <c r="G792" s="6">
        <v>224</v>
      </c>
      <c r="H792" s="3">
        <v>40</v>
      </c>
      <c r="I792" s="4" t="s">
        <v>30</v>
      </c>
    </row>
    <row r="793" spans="1:9" ht="18" customHeight="1" x14ac:dyDescent="0.25">
      <c r="A793" s="1">
        <v>2024</v>
      </c>
      <c r="B793" s="1" t="s">
        <v>4</v>
      </c>
      <c r="C793" s="1" t="s">
        <v>14</v>
      </c>
      <c r="D793" s="5" t="s">
        <v>72</v>
      </c>
      <c r="E793" s="6">
        <v>34</v>
      </c>
      <c r="F793" s="6">
        <v>4576.8</v>
      </c>
      <c r="G793" s="6">
        <v>5126.0160000000005</v>
      </c>
      <c r="H793" s="3">
        <v>915.36000000000013</v>
      </c>
      <c r="I793" s="4" t="s">
        <v>30</v>
      </c>
    </row>
    <row r="794" spans="1:9" ht="18" customHeight="1" x14ac:dyDescent="0.25">
      <c r="A794" s="1">
        <v>2024</v>
      </c>
      <c r="B794" s="1" t="s">
        <v>4</v>
      </c>
      <c r="C794" s="1" t="s">
        <v>74</v>
      </c>
      <c r="D794" s="2" t="s">
        <v>76</v>
      </c>
      <c r="E794" s="3">
        <v>7</v>
      </c>
      <c r="F794" s="3">
        <v>200</v>
      </c>
      <c r="G794" s="3">
        <v>224</v>
      </c>
      <c r="H794" s="3">
        <v>40</v>
      </c>
      <c r="I794" s="4" t="s">
        <v>30</v>
      </c>
    </row>
    <row r="795" spans="1:9" ht="18" customHeight="1" x14ac:dyDescent="0.25">
      <c r="A795" s="1">
        <v>2024</v>
      </c>
      <c r="B795" s="1" t="s">
        <v>4</v>
      </c>
      <c r="C795" s="1" t="s">
        <v>14</v>
      </c>
      <c r="D795" s="5" t="s">
        <v>22</v>
      </c>
      <c r="E795" s="6">
        <v>3</v>
      </c>
      <c r="F795" s="6">
        <v>4577.3</v>
      </c>
      <c r="G795" s="6">
        <v>5126.576</v>
      </c>
      <c r="H795" s="3">
        <v>915.46</v>
      </c>
      <c r="I795" s="4" t="s">
        <v>30</v>
      </c>
    </row>
    <row r="796" spans="1:9" ht="18" customHeight="1" x14ac:dyDescent="0.25">
      <c r="A796" s="1">
        <v>2024</v>
      </c>
      <c r="B796" s="1" t="s">
        <v>4</v>
      </c>
      <c r="C796" s="1" t="s">
        <v>26</v>
      </c>
      <c r="D796" s="5" t="s">
        <v>26</v>
      </c>
      <c r="E796" s="6">
        <v>1</v>
      </c>
      <c r="F796" s="6">
        <v>6600</v>
      </c>
      <c r="G796" s="6">
        <v>7392</v>
      </c>
      <c r="H796" s="3">
        <v>1320</v>
      </c>
      <c r="I796" s="4" t="s">
        <v>32</v>
      </c>
    </row>
    <row r="797" spans="1:9" ht="18" customHeight="1" x14ac:dyDescent="0.25">
      <c r="A797" s="1">
        <v>2024</v>
      </c>
      <c r="B797" s="1" t="s">
        <v>5</v>
      </c>
      <c r="C797" s="1" t="s">
        <v>13</v>
      </c>
      <c r="D797" s="2" t="s">
        <v>77</v>
      </c>
      <c r="E797" s="3">
        <v>3566</v>
      </c>
      <c r="F797" s="3">
        <v>4577.3</v>
      </c>
      <c r="G797" s="3">
        <v>5126.576</v>
      </c>
      <c r="H797" s="3">
        <v>915.46</v>
      </c>
      <c r="I797" s="4" t="s">
        <v>32</v>
      </c>
    </row>
    <row r="798" spans="1:9" ht="18" customHeight="1" x14ac:dyDescent="0.25">
      <c r="A798" s="1">
        <v>2024</v>
      </c>
      <c r="B798" s="1" t="s">
        <v>5</v>
      </c>
      <c r="C798" s="1" t="s">
        <v>13</v>
      </c>
      <c r="D798" s="2" t="s">
        <v>28</v>
      </c>
      <c r="E798" s="3">
        <v>2498</v>
      </c>
      <c r="F798" s="3">
        <v>8000</v>
      </c>
      <c r="G798" s="3">
        <v>8960</v>
      </c>
      <c r="H798" s="3">
        <v>1600</v>
      </c>
      <c r="I798" s="4" t="s">
        <v>32</v>
      </c>
    </row>
    <row r="799" spans="1:9" ht="18" customHeight="1" x14ac:dyDescent="0.25">
      <c r="A799" s="1">
        <v>2024</v>
      </c>
      <c r="B799" s="1" t="s">
        <v>5</v>
      </c>
      <c r="C799" s="1" t="s">
        <v>74</v>
      </c>
      <c r="D799" s="2" t="s">
        <v>75</v>
      </c>
      <c r="E799" s="3">
        <v>1245</v>
      </c>
      <c r="F799" s="3">
        <v>4577.2</v>
      </c>
      <c r="G799" s="3">
        <v>5126.4639999999999</v>
      </c>
      <c r="H799" s="3">
        <v>915.44</v>
      </c>
      <c r="I799" s="4" t="s">
        <v>32</v>
      </c>
    </row>
    <row r="800" spans="1:9" ht="18" customHeight="1" x14ac:dyDescent="0.25">
      <c r="A800" s="1">
        <v>2024</v>
      </c>
      <c r="B800" s="1" t="s">
        <v>5</v>
      </c>
      <c r="C800" s="1" t="s">
        <v>29</v>
      </c>
      <c r="D800" s="5" t="s">
        <v>73</v>
      </c>
      <c r="E800" s="6">
        <v>644</v>
      </c>
      <c r="F800" s="6">
        <v>5743.5</v>
      </c>
      <c r="G800" s="6">
        <v>6432.72</v>
      </c>
      <c r="H800" s="3">
        <v>1148.7</v>
      </c>
      <c r="I800" s="4" t="s">
        <v>32</v>
      </c>
    </row>
    <row r="801" spans="1:9" ht="18" customHeight="1" x14ac:dyDescent="0.25">
      <c r="A801" s="1">
        <v>2024</v>
      </c>
      <c r="B801" s="1" t="s">
        <v>5</v>
      </c>
      <c r="C801" s="1" t="s">
        <v>12</v>
      </c>
      <c r="D801" s="5" t="s">
        <v>24</v>
      </c>
      <c r="E801" s="6">
        <v>643</v>
      </c>
      <c r="F801" s="6">
        <v>7000</v>
      </c>
      <c r="G801" s="6">
        <v>7840</v>
      </c>
      <c r="H801" s="3">
        <v>1400</v>
      </c>
      <c r="I801" s="4" t="s">
        <v>32</v>
      </c>
    </row>
    <row r="802" spans="1:9" ht="18" customHeight="1" x14ac:dyDescent="0.25">
      <c r="A802" s="1">
        <v>2024</v>
      </c>
      <c r="B802" s="1" t="s">
        <v>5</v>
      </c>
      <c r="C802" s="1" t="s">
        <v>29</v>
      </c>
      <c r="D802" s="5" t="s">
        <v>25</v>
      </c>
      <c r="E802" s="6">
        <v>455</v>
      </c>
      <c r="F802" s="6">
        <v>4578.6000000000004</v>
      </c>
      <c r="G802" s="6">
        <v>5128.0320000000002</v>
      </c>
      <c r="H802" s="3">
        <v>915.72000000000014</v>
      </c>
      <c r="I802" s="4" t="s">
        <v>32</v>
      </c>
    </row>
    <row r="803" spans="1:9" ht="18" customHeight="1" x14ac:dyDescent="0.25">
      <c r="A803" s="1">
        <v>2024</v>
      </c>
      <c r="B803" s="1" t="s">
        <v>5</v>
      </c>
      <c r="C803" s="1" t="s">
        <v>12</v>
      </c>
      <c r="D803" s="5" t="s">
        <v>23</v>
      </c>
      <c r="E803" s="7">
        <v>345</v>
      </c>
      <c r="F803" s="7">
        <v>7600</v>
      </c>
      <c r="G803" s="7">
        <v>7840</v>
      </c>
      <c r="H803" s="3">
        <v>1400</v>
      </c>
      <c r="I803" s="4" t="s">
        <v>32</v>
      </c>
    </row>
    <row r="804" spans="1:9" ht="18" customHeight="1" x14ac:dyDescent="0.25">
      <c r="A804" s="1">
        <v>2024</v>
      </c>
      <c r="B804" s="1" t="s">
        <v>5</v>
      </c>
      <c r="C804" s="1" t="s">
        <v>74</v>
      </c>
      <c r="D804" s="2" t="s">
        <v>27</v>
      </c>
      <c r="E804" s="3">
        <v>122</v>
      </c>
      <c r="F804" s="3">
        <v>100</v>
      </c>
      <c r="G804" s="3">
        <v>112</v>
      </c>
      <c r="H804" s="3">
        <v>20</v>
      </c>
      <c r="I804" s="4" t="s">
        <v>32</v>
      </c>
    </row>
    <row r="805" spans="1:9" ht="18" customHeight="1" x14ac:dyDescent="0.25">
      <c r="A805" s="1">
        <v>2024</v>
      </c>
      <c r="B805" s="1" t="s">
        <v>5</v>
      </c>
      <c r="C805" s="1" t="s">
        <v>14</v>
      </c>
      <c r="D805" s="5" t="s">
        <v>70</v>
      </c>
      <c r="E805" s="6">
        <v>78</v>
      </c>
      <c r="F805" s="6">
        <v>4577.2</v>
      </c>
      <c r="G805" s="6">
        <v>5126.4639999999999</v>
      </c>
      <c r="H805" s="3">
        <v>500</v>
      </c>
      <c r="I805" s="4" t="s">
        <v>32</v>
      </c>
    </row>
    <row r="806" spans="1:9" ht="18" customHeight="1" x14ac:dyDescent="0.25">
      <c r="A806" s="1">
        <v>2024</v>
      </c>
      <c r="B806" s="1" t="s">
        <v>5</v>
      </c>
      <c r="C806" s="1" t="s">
        <v>14</v>
      </c>
      <c r="D806" s="5" t="s">
        <v>78</v>
      </c>
      <c r="E806" s="6">
        <v>76</v>
      </c>
      <c r="F806" s="6">
        <v>4576.8999999999996</v>
      </c>
      <c r="G806" s="6">
        <v>5126.1279999999997</v>
      </c>
      <c r="H806" s="3">
        <v>915.38</v>
      </c>
      <c r="I806" s="4" t="s">
        <v>32</v>
      </c>
    </row>
    <row r="807" spans="1:9" ht="18" customHeight="1" x14ac:dyDescent="0.25">
      <c r="A807" s="1">
        <v>2024</v>
      </c>
      <c r="B807" s="1" t="s">
        <v>5</v>
      </c>
      <c r="C807" s="1" t="s">
        <v>14</v>
      </c>
      <c r="D807" s="5" t="s">
        <v>71</v>
      </c>
      <c r="E807" s="6">
        <v>46</v>
      </c>
      <c r="F807" s="6">
        <v>200</v>
      </c>
      <c r="G807" s="6">
        <v>224</v>
      </c>
      <c r="H807" s="3">
        <v>40</v>
      </c>
      <c r="I807" s="4" t="s">
        <v>32</v>
      </c>
    </row>
    <row r="808" spans="1:9" ht="18" customHeight="1" x14ac:dyDescent="0.25">
      <c r="A808" s="1">
        <v>2024</v>
      </c>
      <c r="B808" s="1" t="s">
        <v>5</v>
      </c>
      <c r="C808" s="1" t="s">
        <v>14</v>
      </c>
      <c r="D808" s="5" t="s">
        <v>72</v>
      </c>
      <c r="E808" s="6">
        <v>34</v>
      </c>
      <c r="F808" s="6">
        <v>4576.8</v>
      </c>
      <c r="G808" s="6">
        <v>5126.0160000000005</v>
      </c>
      <c r="H808" s="3">
        <v>915.36000000000013</v>
      </c>
      <c r="I808" s="4" t="s">
        <v>32</v>
      </c>
    </row>
    <row r="809" spans="1:9" ht="18" customHeight="1" x14ac:dyDescent="0.25">
      <c r="A809" s="1">
        <v>2024</v>
      </c>
      <c r="B809" s="1" t="s">
        <v>5</v>
      </c>
      <c r="C809" s="1" t="s">
        <v>74</v>
      </c>
      <c r="D809" s="2" t="s">
        <v>76</v>
      </c>
      <c r="E809" s="3">
        <v>7</v>
      </c>
      <c r="F809" s="3">
        <v>200</v>
      </c>
      <c r="G809" s="3">
        <v>224</v>
      </c>
      <c r="H809" s="3">
        <v>40</v>
      </c>
      <c r="I809" s="4" t="s">
        <v>32</v>
      </c>
    </row>
    <row r="810" spans="1:9" ht="18" customHeight="1" x14ac:dyDescent="0.25">
      <c r="A810" s="1">
        <v>2024</v>
      </c>
      <c r="B810" s="1" t="s">
        <v>5</v>
      </c>
      <c r="C810" s="1" t="s">
        <v>26</v>
      </c>
      <c r="D810" s="5" t="s">
        <v>26</v>
      </c>
      <c r="E810" s="6">
        <v>3</v>
      </c>
      <c r="F810" s="6">
        <v>6600</v>
      </c>
      <c r="G810" s="6">
        <v>7392</v>
      </c>
      <c r="H810" s="3">
        <v>1320</v>
      </c>
      <c r="I810" s="4" t="s">
        <v>32</v>
      </c>
    </row>
    <row r="811" spans="1:9" ht="18" customHeight="1" x14ac:dyDescent="0.25">
      <c r="A811" s="1">
        <v>2024</v>
      </c>
      <c r="B811" s="1" t="s">
        <v>5</v>
      </c>
      <c r="C811" s="1" t="s">
        <v>14</v>
      </c>
      <c r="D811" s="5" t="s">
        <v>22</v>
      </c>
      <c r="E811" s="6">
        <v>3</v>
      </c>
      <c r="F811" s="6">
        <v>4577.3</v>
      </c>
      <c r="G811" s="6">
        <v>5126.576</v>
      </c>
      <c r="H811" s="3">
        <v>915.46</v>
      </c>
      <c r="I811" s="4" t="s">
        <v>32</v>
      </c>
    </row>
    <row r="812" spans="1:9" ht="18" customHeight="1" x14ac:dyDescent="0.25">
      <c r="A812" s="1">
        <v>2024</v>
      </c>
      <c r="B812" s="1" t="s">
        <v>6</v>
      </c>
      <c r="C812" s="1" t="s">
        <v>13</v>
      </c>
      <c r="D812" s="2" t="s">
        <v>77</v>
      </c>
      <c r="E812" s="3">
        <v>2700</v>
      </c>
      <c r="F812" s="3">
        <v>4577.3</v>
      </c>
      <c r="G812" s="3">
        <v>5126.576</v>
      </c>
      <c r="H812" s="3">
        <v>915.46</v>
      </c>
      <c r="I812" s="4" t="s">
        <v>32</v>
      </c>
    </row>
    <row r="813" spans="1:9" ht="18" customHeight="1" x14ac:dyDescent="0.25">
      <c r="A813" s="1">
        <v>2024</v>
      </c>
      <c r="B813" s="1" t="s">
        <v>6</v>
      </c>
      <c r="C813" s="1" t="s">
        <v>13</v>
      </c>
      <c r="D813" s="2" t="s">
        <v>28</v>
      </c>
      <c r="E813" s="3">
        <v>2498</v>
      </c>
      <c r="F813" s="3">
        <v>8000</v>
      </c>
      <c r="G813" s="3">
        <v>8960</v>
      </c>
      <c r="H813" s="3">
        <v>1600</v>
      </c>
      <c r="I813" s="4" t="s">
        <v>32</v>
      </c>
    </row>
    <row r="814" spans="1:9" ht="18" customHeight="1" x14ac:dyDescent="0.25">
      <c r="A814" s="1">
        <v>2024</v>
      </c>
      <c r="B814" s="1" t="s">
        <v>6</v>
      </c>
      <c r="C814" s="1" t="s">
        <v>74</v>
      </c>
      <c r="D814" s="2" t="s">
        <v>75</v>
      </c>
      <c r="E814" s="3">
        <v>1245</v>
      </c>
      <c r="F814" s="3">
        <v>4577.2</v>
      </c>
      <c r="G814" s="3">
        <v>5126.4639999999999</v>
      </c>
      <c r="H814" s="3">
        <v>800</v>
      </c>
      <c r="I814" s="4" t="s">
        <v>32</v>
      </c>
    </row>
    <row r="815" spans="1:9" ht="18" customHeight="1" x14ac:dyDescent="0.25">
      <c r="A815" s="1">
        <v>2024</v>
      </c>
      <c r="B815" s="1" t="s">
        <v>6</v>
      </c>
      <c r="C815" s="1" t="s">
        <v>29</v>
      </c>
      <c r="D815" s="5" t="s">
        <v>73</v>
      </c>
      <c r="E815" s="6">
        <v>644</v>
      </c>
      <c r="F815" s="6">
        <v>5743.5</v>
      </c>
      <c r="G815" s="6">
        <v>6432.72</v>
      </c>
      <c r="H815" s="3">
        <v>1148.7</v>
      </c>
      <c r="I815" s="4" t="s">
        <v>32</v>
      </c>
    </row>
    <row r="816" spans="1:9" ht="18" customHeight="1" x14ac:dyDescent="0.25">
      <c r="A816" s="1">
        <v>2024</v>
      </c>
      <c r="B816" s="1" t="s">
        <v>6</v>
      </c>
      <c r="C816" s="1" t="s">
        <v>12</v>
      </c>
      <c r="D816" s="5" t="s">
        <v>24</v>
      </c>
      <c r="E816" s="6">
        <v>643</v>
      </c>
      <c r="F816" s="6">
        <v>7000</v>
      </c>
      <c r="G816" s="6">
        <v>7840</v>
      </c>
      <c r="H816" s="3">
        <v>1000</v>
      </c>
      <c r="I816" s="4" t="s">
        <v>32</v>
      </c>
    </row>
    <row r="817" spans="1:9" ht="18" customHeight="1" x14ac:dyDescent="0.25">
      <c r="A817" s="1">
        <v>2024</v>
      </c>
      <c r="B817" s="1" t="s">
        <v>6</v>
      </c>
      <c r="C817" s="1" t="s">
        <v>29</v>
      </c>
      <c r="D817" s="5" t="s">
        <v>25</v>
      </c>
      <c r="E817" s="6">
        <v>455</v>
      </c>
      <c r="F817" s="6">
        <v>4578.6000000000004</v>
      </c>
      <c r="G817" s="6">
        <v>5128.0320000000002</v>
      </c>
      <c r="H817" s="3">
        <v>915.72000000000014</v>
      </c>
      <c r="I817" s="4" t="s">
        <v>32</v>
      </c>
    </row>
    <row r="818" spans="1:9" ht="18" customHeight="1" x14ac:dyDescent="0.25">
      <c r="A818" s="1">
        <v>2024</v>
      </c>
      <c r="B818" s="1" t="s">
        <v>6</v>
      </c>
      <c r="C818" s="1" t="s">
        <v>12</v>
      </c>
      <c r="D818" s="5" t="s">
        <v>23</v>
      </c>
      <c r="E818" s="7">
        <v>345</v>
      </c>
      <c r="F818" s="7">
        <v>7000</v>
      </c>
      <c r="G818" s="7">
        <v>7840</v>
      </c>
      <c r="H818" s="3">
        <v>1400</v>
      </c>
      <c r="I818" s="4" t="s">
        <v>32</v>
      </c>
    </row>
    <row r="819" spans="1:9" ht="18" customHeight="1" x14ac:dyDescent="0.25">
      <c r="A819" s="1">
        <v>2024</v>
      </c>
      <c r="B819" s="1" t="s">
        <v>6</v>
      </c>
      <c r="C819" s="1" t="s">
        <v>74</v>
      </c>
      <c r="D819" s="2" t="s">
        <v>27</v>
      </c>
      <c r="E819" s="3">
        <v>122</v>
      </c>
      <c r="F819" s="3">
        <v>100</v>
      </c>
      <c r="G819" s="3">
        <v>112</v>
      </c>
      <c r="H819" s="3">
        <v>20</v>
      </c>
      <c r="I819" s="4" t="s">
        <v>30</v>
      </c>
    </row>
    <row r="820" spans="1:9" ht="18" customHeight="1" x14ac:dyDescent="0.25">
      <c r="A820" s="1">
        <v>2024</v>
      </c>
      <c r="B820" s="1" t="s">
        <v>6</v>
      </c>
      <c r="C820" s="1" t="s">
        <v>14</v>
      </c>
      <c r="D820" s="5" t="s">
        <v>70</v>
      </c>
      <c r="E820" s="6">
        <v>78</v>
      </c>
      <c r="F820" s="6">
        <v>4577.2</v>
      </c>
      <c r="G820" s="6">
        <v>5126.4639999999999</v>
      </c>
      <c r="H820" s="3">
        <v>915.44</v>
      </c>
      <c r="I820" s="4" t="s">
        <v>30</v>
      </c>
    </row>
    <row r="821" spans="1:9" ht="18" customHeight="1" x14ac:dyDescent="0.25">
      <c r="A821" s="1">
        <v>2024</v>
      </c>
      <c r="B821" s="1" t="s">
        <v>6</v>
      </c>
      <c r="C821" s="1" t="s">
        <v>14</v>
      </c>
      <c r="D821" s="5" t="s">
        <v>78</v>
      </c>
      <c r="E821" s="6">
        <v>76</v>
      </c>
      <c r="F821" s="6">
        <v>4576.8999999999996</v>
      </c>
      <c r="G821" s="6">
        <v>5126.1279999999997</v>
      </c>
      <c r="H821" s="3">
        <v>915.38</v>
      </c>
      <c r="I821" s="4" t="s">
        <v>30</v>
      </c>
    </row>
    <row r="822" spans="1:9" ht="18" customHeight="1" x14ac:dyDescent="0.25">
      <c r="A822" s="1">
        <v>2024</v>
      </c>
      <c r="B822" s="1" t="s">
        <v>6</v>
      </c>
      <c r="C822" s="1" t="s">
        <v>14</v>
      </c>
      <c r="D822" s="5" t="s">
        <v>71</v>
      </c>
      <c r="E822" s="6">
        <v>46</v>
      </c>
      <c r="F822" s="6">
        <v>200</v>
      </c>
      <c r="G822" s="6">
        <v>224</v>
      </c>
      <c r="H822" s="3">
        <v>40</v>
      </c>
      <c r="I822" s="4" t="s">
        <v>30</v>
      </c>
    </row>
    <row r="823" spans="1:9" ht="18" customHeight="1" x14ac:dyDescent="0.25">
      <c r="A823" s="1">
        <v>2024</v>
      </c>
      <c r="B823" s="1" t="s">
        <v>6</v>
      </c>
      <c r="C823" s="1" t="s">
        <v>14</v>
      </c>
      <c r="D823" s="5" t="s">
        <v>72</v>
      </c>
      <c r="E823" s="6">
        <v>34</v>
      </c>
      <c r="F823" s="6">
        <v>4576.8</v>
      </c>
      <c r="G823" s="6">
        <v>5126.0160000000005</v>
      </c>
      <c r="H823" s="3">
        <v>915.36000000000013</v>
      </c>
      <c r="I823" s="4" t="s">
        <v>30</v>
      </c>
    </row>
    <row r="824" spans="1:9" ht="18" customHeight="1" x14ac:dyDescent="0.25">
      <c r="A824" s="1">
        <v>2024</v>
      </c>
      <c r="B824" s="1" t="s">
        <v>6</v>
      </c>
      <c r="C824" s="1" t="s">
        <v>74</v>
      </c>
      <c r="D824" s="2" t="s">
        <v>76</v>
      </c>
      <c r="E824" s="3">
        <v>7</v>
      </c>
      <c r="F824" s="3">
        <v>200</v>
      </c>
      <c r="G824" s="3">
        <v>224</v>
      </c>
      <c r="H824" s="3">
        <v>40</v>
      </c>
      <c r="I824" s="4" t="s">
        <v>30</v>
      </c>
    </row>
    <row r="825" spans="1:9" ht="18" customHeight="1" x14ac:dyDescent="0.25">
      <c r="A825" s="1">
        <v>2024</v>
      </c>
      <c r="B825" s="1" t="s">
        <v>6</v>
      </c>
      <c r="C825" s="1" t="s">
        <v>14</v>
      </c>
      <c r="D825" s="5" t="s">
        <v>22</v>
      </c>
      <c r="E825" s="6">
        <v>3</v>
      </c>
      <c r="F825" s="6">
        <v>4577.3</v>
      </c>
      <c r="G825" s="6">
        <v>5126.576</v>
      </c>
      <c r="H825" s="3">
        <v>915.46</v>
      </c>
      <c r="I825" s="4" t="s">
        <v>30</v>
      </c>
    </row>
    <row r="826" spans="1:9" ht="18" customHeight="1" x14ac:dyDescent="0.25">
      <c r="A826" s="1">
        <v>2024</v>
      </c>
      <c r="B826" s="1" t="s">
        <v>6</v>
      </c>
      <c r="C826" s="1" t="s">
        <v>26</v>
      </c>
      <c r="D826" s="5" t="s">
        <v>26</v>
      </c>
      <c r="E826" s="6">
        <v>2</v>
      </c>
      <c r="F826" s="6">
        <v>6600</v>
      </c>
      <c r="G826" s="6">
        <v>7392</v>
      </c>
      <c r="H826" s="3">
        <v>1320</v>
      </c>
      <c r="I826" s="4" t="s">
        <v>30</v>
      </c>
    </row>
    <row r="827" spans="1:9" ht="18" customHeight="1" x14ac:dyDescent="0.25">
      <c r="A827" s="1">
        <v>2024</v>
      </c>
      <c r="B827" s="1" t="s">
        <v>7</v>
      </c>
      <c r="C827" s="1" t="s">
        <v>13</v>
      </c>
      <c r="D827" s="2" t="s">
        <v>77</v>
      </c>
      <c r="E827" s="3">
        <v>3566</v>
      </c>
      <c r="F827" s="3">
        <v>4577.3</v>
      </c>
      <c r="G827" s="3">
        <v>5126.576</v>
      </c>
      <c r="H827" s="3">
        <v>915.46</v>
      </c>
      <c r="I827" s="4" t="s">
        <v>30</v>
      </c>
    </row>
    <row r="828" spans="1:9" ht="18" customHeight="1" x14ac:dyDescent="0.25">
      <c r="A828" s="1">
        <v>2024</v>
      </c>
      <c r="B828" s="1" t="s">
        <v>7</v>
      </c>
      <c r="C828" s="1" t="s">
        <v>13</v>
      </c>
      <c r="D828" s="2" t="s">
        <v>28</v>
      </c>
      <c r="E828" s="3">
        <v>2498</v>
      </c>
      <c r="F828" s="3">
        <v>9000</v>
      </c>
      <c r="G828" s="3">
        <v>8960</v>
      </c>
      <c r="H828" s="3">
        <v>1600</v>
      </c>
      <c r="I828" s="4" t="s">
        <v>30</v>
      </c>
    </row>
    <row r="829" spans="1:9" ht="18" customHeight="1" x14ac:dyDescent="0.25">
      <c r="A829" s="1">
        <v>2024</v>
      </c>
      <c r="B829" s="1" t="s">
        <v>7</v>
      </c>
      <c r="C829" s="1" t="s">
        <v>74</v>
      </c>
      <c r="D829" s="2" t="s">
        <v>75</v>
      </c>
      <c r="E829" s="3">
        <v>1245</v>
      </c>
      <c r="F829" s="3">
        <v>4577.2</v>
      </c>
      <c r="G829" s="3">
        <v>5126.4639999999999</v>
      </c>
      <c r="H829" s="3">
        <v>915.44</v>
      </c>
      <c r="I829" s="4" t="s">
        <v>30</v>
      </c>
    </row>
    <row r="830" spans="1:9" ht="18" customHeight="1" x14ac:dyDescent="0.25">
      <c r="A830" s="1">
        <v>2024</v>
      </c>
      <c r="B830" s="1" t="s">
        <v>7</v>
      </c>
      <c r="C830" s="1" t="s">
        <v>29</v>
      </c>
      <c r="D830" s="5" t="s">
        <v>73</v>
      </c>
      <c r="E830" s="6">
        <v>644</v>
      </c>
      <c r="F830" s="6">
        <v>5743.5</v>
      </c>
      <c r="G830" s="6">
        <v>6432.72</v>
      </c>
      <c r="H830" s="3">
        <v>1148.7</v>
      </c>
      <c r="I830" s="4" t="s">
        <v>30</v>
      </c>
    </row>
    <row r="831" spans="1:9" ht="18" customHeight="1" x14ac:dyDescent="0.25">
      <c r="A831" s="1">
        <v>2024</v>
      </c>
      <c r="B831" s="1" t="s">
        <v>7</v>
      </c>
      <c r="C831" s="1" t="s">
        <v>12</v>
      </c>
      <c r="D831" s="5" t="s">
        <v>24</v>
      </c>
      <c r="E831" s="6">
        <v>643</v>
      </c>
      <c r="F831" s="6">
        <v>7000</v>
      </c>
      <c r="G831" s="6">
        <v>7840</v>
      </c>
      <c r="H831" s="3">
        <v>1400</v>
      </c>
      <c r="I831" s="4" t="s">
        <v>30</v>
      </c>
    </row>
    <row r="832" spans="1:9" ht="18" customHeight="1" x14ac:dyDescent="0.25">
      <c r="A832" s="1">
        <v>2024</v>
      </c>
      <c r="B832" s="1" t="s">
        <v>7</v>
      </c>
      <c r="C832" s="1" t="s">
        <v>29</v>
      </c>
      <c r="D832" s="5" t="s">
        <v>25</v>
      </c>
      <c r="E832" s="6">
        <v>455</v>
      </c>
      <c r="F832" s="6">
        <v>4578.6000000000004</v>
      </c>
      <c r="G832" s="6">
        <v>5128.0320000000002</v>
      </c>
      <c r="H832" s="3">
        <v>915.72000000000014</v>
      </c>
      <c r="I832" s="4" t="s">
        <v>30</v>
      </c>
    </row>
    <row r="833" spans="1:9" ht="18" customHeight="1" x14ac:dyDescent="0.25">
      <c r="A833" s="1">
        <v>2024</v>
      </c>
      <c r="B833" s="1" t="s">
        <v>7</v>
      </c>
      <c r="C833" s="1" t="s">
        <v>12</v>
      </c>
      <c r="D833" s="5" t="s">
        <v>23</v>
      </c>
      <c r="E833" s="7">
        <v>345</v>
      </c>
      <c r="F833" s="7">
        <v>7000</v>
      </c>
      <c r="G833" s="7">
        <v>7840</v>
      </c>
      <c r="H833" s="3">
        <v>1100</v>
      </c>
      <c r="I833" s="4" t="s">
        <v>30</v>
      </c>
    </row>
    <row r="834" spans="1:9" ht="18" customHeight="1" x14ac:dyDescent="0.25">
      <c r="A834" s="1">
        <v>2024</v>
      </c>
      <c r="B834" s="1" t="s">
        <v>7</v>
      </c>
      <c r="C834" s="1" t="s">
        <v>74</v>
      </c>
      <c r="D834" s="2" t="s">
        <v>27</v>
      </c>
      <c r="E834" s="3">
        <v>122</v>
      </c>
      <c r="F834" s="3">
        <v>100</v>
      </c>
      <c r="G834" s="3">
        <v>112</v>
      </c>
      <c r="H834" s="3">
        <v>20</v>
      </c>
      <c r="I834" s="4" t="s">
        <v>30</v>
      </c>
    </row>
    <row r="835" spans="1:9" ht="18" customHeight="1" x14ac:dyDescent="0.25">
      <c r="A835" s="1">
        <v>2024</v>
      </c>
      <c r="B835" s="1" t="s">
        <v>7</v>
      </c>
      <c r="C835" s="1" t="s">
        <v>14</v>
      </c>
      <c r="D835" s="5" t="s">
        <v>70</v>
      </c>
      <c r="E835" s="6">
        <v>78</v>
      </c>
      <c r="F835" s="6">
        <v>4577.2</v>
      </c>
      <c r="G835" s="6">
        <v>5126.4639999999999</v>
      </c>
      <c r="H835" s="3">
        <v>915.44</v>
      </c>
      <c r="I835" s="4" t="s">
        <v>30</v>
      </c>
    </row>
    <row r="836" spans="1:9" ht="18" customHeight="1" x14ac:dyDescent="0.25">
      <c r="A836" s="1">
        <v>2024</v>
      </c>
      <c r="B836" s="1" t="s">
        <v>7</v>
      </c>
      <c r="C836" s="1" t="s">
        <v>14</v>
      </c>
      <c r="D836" s="5" t="s">
        <v>78</v>
      </c>
      <c r="E836" s="6">
        <v>76</v>
      </c>
      <c r="F836" s="6">
        <v>4576.8999999999996</v>
      </c>
      <c r="G836" s="6">
        <v>5126.1279999999997</v>
      </c>
      <c r="H836" s="3">
        <v>915.38</v>
      </c>
      <c r="I836" s="4" t="s">
        <v>30</v>
      </c>
    </row>
    <row r="837" spans="1:9" ht="18" customHeight="1" x14ac:dyDescent="0.25">
      <c r="A837" s="1">
        <v>2024</v>
      </c>
      <c r="B837" s="1" t="s">
        <v>7</v>
      </c>
      <c r="C837" s="1" t="s">
        <v>14</v>
      </c>
      <c r="D837" s="5" t="s">
        <v>71</v>
      </c>
      <c r="E837" s="6">
        <v>46</v>
      </c>
      <c r="F837" s="6">
        <v>200</v>
      </c>
      <c r="G837" s="6">
        <v>224</v>
      </c>
      <c r="H837" s="3">
        <v>40</v>
      </c>
      <c r="I837" s="4" t="s">
        <v>30</v>
      </c>
    </row>
    <row r="838" spans="1:9" ht="18" customHeight="1" x14ac:dyDescent="0.25">
      <c r="A838" s="1">
        <v>2024</v>
      </c>
      <c r="B838" s="1" t="s">
        <v>7</v>
      </c>
      <c r="C838" s="1" t="s">
        <v>14</v>
      </c>
      <c r="D838" s="5" t="s">
        <v>72</v>
      </c>
      <c r="E838" s="6">
        <v>34</v>
      </c>
      <c r="F838" s="6">
        <v>4576.8</v>
      </c>
      <c r="G838" s="6">
        <v>5126.0160000000005</v>
      </c>
      <c r="H838" s="3">
        <v>915.36000000000013</v>
      </c>
      <c r="I838" s="4" t="s">
        <v>30</v>
      </c>
    </row>
    <row r="839" spans="1:9" ht="18" customHeight="1" x14ac:dyDescent="0.25">
      <c r="A839" s="1">
        <v>2024</v>
      </c>
      <c r="B839" s="1" t="s">
        <v>7</v>
      </c>
      <c r="C839" s="1" t="s">
        <v>74</v>
      </c>
      <c r="D839" s="2" t="s">
        <v>76</v>
      </c>
      <c r="E839" s="3">
        <v>7</v>
      </c>
      <c r="F839" s="3">
        <v>200</v>
      </c>
      <c r="G839" s="3">
        <v>224</v>
      </c>
      <c r="H839" s="3">
        <v>40</v>
      </c>
      <c r="I839" s="4" t="s">
        <v>30</v>
      </c>
    </row>
    <row r="840" spans="1:9" ht="18" customHeight="1" x14ac:dyDescent="0.25">
      <c r="A840" s="1">
        <v>2024</v>
      </c>
      <c r="B840" s="1" t="s">
        <v>7</v>
      </c>
      <c r="C840" s="1" t="s">
        <v>14</v>
      </c>
      <c r="D840" s="5" t="s">
        <v>22</v>
      </c>
      <c r="E840" s="6">
        <v>3</v>
      </c>
      <c r="F840" s="6">
        <v>4577.3</v>
      </c>
      <c r="G840" s="6">
        <v>5126.576</v>
      </c>
      <c r="H840" s="3">
        <v>915.46</v>
      </c>
      <c r="I840" s="4" t="s">
        <v>30</v>
      </c>
    </row>
    <row r="841" spans="1:9" ht="18" customHeight="1" x14ac:dyDescent="0.25">
      <c r="A841" s="1">
        <v>2024</v>
      </c>
      <c r="B841" s="1" t="s">
        <v>7</v>
      </c>
      <c r="C841" s="1" t="s">
        <v>26</v>
      </c>
      <c r="D841" s="5" t="s">
        <v>26</v>
      </c>
      <c r="E841" s="6">
        <v>2</v>
      </c>
      <c r="F841" s="6">
        <v>6600</v>
      </c>
      <c r="G841" s="6">
        <v>7392</v>
      </c>
      <c r="H841" s="3">
        <v>1320</v>
      </c>
      <c r="I841" s="4" t="s">
        <v>30</v>
      </c>
    </row>
    <row r="842" spans="1:9" ht="18" customHeight="1" x14ac:dyDescent="0.25">
      <c r="A842" s="1">
        <v>2024</v>
      </c>
      <c r="B842" s="1" t="s">
        <v>8</v>
      </c>
      <c r="C842" s="1" t="s">
        <v>13</v>
      </c>
      <c r="D842" s="2" t="s">
        <v>77</v>
      </c>
      <c r="E842" s="3">
        <v>2000</v>
      </c>
      <c r="F842" s="3">
        <v>4577.3</v>
      </c>
      <c r="G842" s="3">
        <v>5126.576</v>
      </c>
      <c r="H842" s="3">
        <v>915.46</v>
      </c>
      <c r="I842" s="4" t="s">
        <v>30</v>
      </c>
    </row>
    <row r="843" spans="1:9" ht="18" customHeight="1" x14ac:dyDescent="0.25">
      <c r="A843" s="1">
        <v>2024</v>
      </c>
      <c r="B843" s="1" t="s">
        <v>8</v>
      </c>
      <c r="C843" s="1" t="s">
        <v>13</v>
      </c>
      <c r="D843" s="2" t="s">
        <v>28</v>
      </c>
      <c r="E843" s="3">
        <v>2498</v>
      </c>
      <c r="F843" s="3">
        <v>8000</v>
      </c>
      <c r="G843" s="3">
        <v>8960</v>
      </c>
      <c r="H843" s="3">
        <v>1600</v>
      </c>
      <c r="I843" s="4" t="s">
        <v>30</v>
      </c>
    </row>
    <row r="844" spans="1:9" ht="18" customHeight="1" x14ac:dyDescent="0.25">
      <c r="A844" s="1">
        <v>2024</v>
      </c>
      <c r="B844" s="1" t="s">
        <v>8</v>
      </c>
      <c r="C844" s="1" t="s">
        <v>74</v>
      </c>
      <c r="D844" s="2" t="s">
        <v>75</v>
      </c>
      <c r="E844" s="3">
        <v>1245</v>
      </c>
      <c r="F844" s="3">
        <v>4577.2</v>
      </c>
      <c r="G844" s="3">
        <v>5126.4639999999999</v>
      </c>
      <c r="H844" s="3">
        <v>915.44</v>
      </c>
      <c r="I844" s="4" t="s">
        <v>30</v>
      </c>
    </row>
    <row r="845" spans="1:9" ht="18" customHeight="1" x14ac:dyDescent="0.25">
      <c r="A845" s="1">
        <v>2024</v>
      </c>
      <c r="B845" s="1" t="s">
        <v>8</v>
      </c>
      <c r="C845" s="1" t="s">
        <v>29</v>
      </c>
      <c r="D845" s="5" t="s">
        <v>73</v>
      </c>
      <c r="E845" s="6">
        <v>644</v>
      </c>
      <c r="F845" s="6">
        <v>5743.5</v>
      </c>
      <c r="G845" s="6">
        <v>6432.72</v>
      </c>
      <c r="H845" s="3">
        <v>1148.7</v>
      </c>
      <c r="I845" s="4" t="s">
        <v>30</v>
      </c>
    </row>
    <row r="846" spans="1:9" ht="18" customHeight="1" x14ac:dyDescent="0.25">
      <c r="A846" s="1">
        <v>2024</v>
      </c>
      <c r="B846" s="1" t="s">
        <v>8</v>
      </c>
      <c r="C846" s="1" t="s">
        <v>12</v>
      </c>
      <c r="D846" s="5" t="s">
        <v>24</v>
      </c>
      <c r="E846" s="6">
        <v>643</v>
      </c>
      <c r="F846" s="6">
        <v>7000</v>
      </c>
      <c r="G846" s="6">
        <v>7840</v>
      </c>
      <c r="H846" s="3">
        <v>1400</v>
      </c>
      <c r="I846" s="4" t="s">
        <v>30</v>
      </c>
    </row>
    <row r="847" spans="1:9" ht="18" customHeight="1" x14ac:dyDescent="0.25">
      <c r="A847" s="1">
        <v>2024</v>
      </c>
      <c r="B847" s="1" t="s">
        <v>8</v>
      </c>
      <c r="C847" s="1" t="s">
        <v>29</v>
      </c>
      <c r="D847" s="5" t="s">
        <v>25</v>
      </c>
      <c r="E847" s="6">
        <v>455</v>
      </c>
      <c r="F847" s="6">
        <v>4578.6000000000004</v>
      </c>
      <c r="G847" s="6">
        <v>5128.0320000000002</v>
      </c>
      <c r="H847" s="3">
        <v>700</v>
      </c>
      <c r="I847" s="4" t="s">
        <v>30</v>
      </c>
    </row>
    <row r="848" spans="1:9" ht="18" customHeight="1" x14ac:dyDescent="0.25">
      <c r="A848" s="1">
        <v>2024</v>
      </c>
      <c r="B848" s="1" t="s">
        <v>8</v>
      </c>
      <c r="C848" s="1" t="s">
        <v>12</v>
      </c>
      <c r="D848" s="5" t="s">
        <v>23</v>
      </c>
      <c r="E848" s="7">
        <v>345</v>
      </c>
      <c r="F848" s="7">
        <v>7000</v>
      </c>
      <c r="G848" s="7">
        <v>7840</v>
      </c>
      <c r="H848" s="3">
        <v>1400</v>
      </c>
      <c r="I848" s="4" t="s">
        <v>30</v>
      </c>
    </row>
    <row r="849" spans="1:9" ht="18" customHeight="1" x14ac:dyDescent="0.25">
      <c r="A849" s="1">
        <v>2024</v>
      </c>
      <c r="B849" s="1" t="s">
        <v>8</v>
      </c>
      <c r="C849" s="1" t="s">
        <v>74</v>
      </c>
      <c r="D849" s="2" t="s">
        <v>27</v>
      </c>
      <c r="E849" s="3">
        <v>122</v>
      </c>
      <c r="F849" s="3">
        <v>100</v>
      </c>
      <c r="G849" s="3">
        <v>112</v>
      </c>
      <c r="H849" s="3">
        <v>20</v>
      </c>
      <c r="I849" s="4" t="s">
        <v>30</v>
      </c>
    </row>
    <row r="850" spans="1:9" ht="18" customHeight="1" x14ac:dyDescent="0.25">
      <c r="A850" s="1">
        <v>2024</v>
      </c>
      <c r="B850" s="1" t="s">
        <v>8</v>
      </c>
      <c r="C850" s="1" t="s">
        <v>14</v>
      </c>
      <c r="D850" s="5" t="s">
        <v>70</v>
      </c>
      <c r="E850" s="6">
        <v>78</v>
      </c>
      <c r="F850" s="6">
        <v>4577.2</v>
      </c>
      <c r="G850" s="6">
        <v>5126.4639999999999</v>
      </c>
      <c r="H850" s="3">
        <v>915.44</v>
      </c>
      <c r="I850" s="4" t="s">
        <v>30</v>
      </c>
    </row>
    <row r="851" spans="1:9" ht="18" customHeight="1" x14ac:dyDescent="0.25">
      <c r="A851" s="1">
        <v>2024</v>
      </c>
      <c r="B851" s="1" t="s">
        <v>8</v>
      </c>
      <c r="C851" s="1" t="s">
        <v>14</v>
      </c>
      <c r="D851" s="5" t="s">
        <v>78</v>
      </c>
      <c r="E851" s="6">
        <v>76</v>
      </c>
      <c r="F851" s="6">
        <v>4576.8999999999996</v>
      </c>
      <c r="G851" s="6">
        <v>5126.1279999999997</v>
      </c>
      <c r="H851" s="3">
        <v>915.38</v>
      </c>
      <c r="I851" s="4" t="s">
        <v>30</v>
      </c>
    </row>
    <row r="852" spans="1:9" ht="18" customHeight="1" x14ac:dyDescent="0.25">
      <c r="A852" s="1">
        <v>2024</v>
      </c>
      <c r="B852" s="1" t="s">
        <v>8</v>
      </c>
      <c r="C852" s="1" t="s">
        <v>14</v>
      </c>
      <c r="D852" s="5" t="s">
        <v>71</v>
      </c>
      <c r="E852" s="6">
        <v>46</v>
      </c>
      <c r="F852" s="6">
        <v>200</v>
      </c>
      <c r="G852" s="6">
        <v>224</v>
      </c>
      <c r="H852" s="3">
        <v>40</v>
      </c>
      <c r="I852" s="4" t="s">
        <v>30</v>
      </c>
    </row>
    <row r="853" spans="1:9" ht="18" customHeight="1" x14ac:dyDescent="0.25">
      <c r="A853" s="1">
        <v>2024</v>
      </c>
      <c r="B853" s="1" t="s">
        <v>8</v>
      </c>
      <c r="C853" s="1" t="s">
        <v>14</v>
      </c>
      <c r="D853" s="5" t="s">
        <v>72</v>
      </c>
      <c r="E853" s="6">
        <v>34</v>
      </c>
      <c r="F853" s="6">
        <v>4576.8</v>
      </c>
      <c r="G853" s="6">
        <v>5126.0160000000005</v>
      </c>
      <c r="H853" s="3">
        <v>915.36000000000013</v>
      </c>
      <c r="I853" s="4" t="s">
        <v>30</v>
      </c>
    </row>
    <row r="854" spans="1:9" ht="18" customHeight="1" x14ac:dyDescent="0.25">
      <c r="A854" s="1">
        <v>2024</v>
      </c>
      <c r="B854" s="1" t="s">
        <v>8</v>
      </c>
      <c r="C854" s="1" t="s">
        <v>74</v>
      </c>
      <c r="D854" s="2" t="s">
        <v>76</v>
      </c>
      <c r="E854" s="3">
        <v>7</v>
      </c>
      <c r="F854" s="3">
        <v>200</v>
      </c>
      <c r="G854" s="3">
        <v>224</v>
      </c>
      <c r="H854" s="3">
        <v>40</v>
      </c>
      <c r="I854" s="4" t="s">
        <v>30</v>
      </c>
    </row>
    <row r="855" spans="1:9" ht="18" customHeight="1" x14ac:dyDescent="0.25">
      <c r="A855" s="1">
        <v>2024</v>
      </c>
      <c r="B855" s="1" t="s">
        <v>8</v>
      </c>
      <c r="C855" s="1" t="s">
        <v>14</v>
      </c>
      <c r="D855" s="5" t="s">
        <v>22</v>
      </c>
      <c r="E855" s="6">
        <v>3</v>
      </c>
      <c r="F855" s="6">
        <v>4577.3</v>
      </c>
      <c r="G855" s="6">
        <v>5126.576</v>
      </c>
      <c r="H855" s="3">
        <v>915.46</v>
      </c>
      <c r="I855" s="4" t="s">
        <v>30</v>
      </c>
    </row>
    <row r="856" spans="1:9" ht="18" customHeight="1" x14ac:dyDescent="0.25">
      <c r="A856" s="1">
        <v>2024</v>
      </c>
      <c r="B856" s="1" t="s">
        <v>8</v>
      </c>
      <c r="C856" s="1" t="s">
        <v>26</v>
      </c>
      <c r="D856" s="5" t="s">
        <v>26</v>
      </c>
      <c r="E856" s="6">
        <v>2</v>
      </c>
      <c r="F856" s="6">
        <v>6600</v>
      </c>
      <c r="G856" s="6">
        <v>7392</v>
      </c>
      <c r="H856" s="3">
        <v>1320</v>
      </c>
      <c r="I856" s="4" t="s">
        <v>30</v>
      </c>
    </row>
    <row r="857" spans="1:9" ht="18" customHeight="1" x14ac:dyDescent="0.25">
      <c r="A857" s="1">
        <v>2024</v>
      </c>
      <c r="B857" s="1" t="s">
        <v>9</v>
      </c>
      <c r="C857" s="1" t="s">
        <v>13</v>
      </c>
      <c r="D857" s="2" t="s">
        <v>77</v>
      </c>
      <c r="E857" s="3">
        <v>3566</v>
      </c>
      <c r="F857" s="3">
        <v>4577.3</v>
      </c>
      <c r="G857" s="3">
        <v>5126.576</v>
      </c>
      <c r="H857" s="3">
        <v>915.46</v>
      </c>
      <c r="I857" s="4" t="s">
        <v>30</v>
      </c>
    </row>
    <row r="858" spans="1:9" ht="18" customHeight="1" x14ac:dyDescent="0.25">
      <c r="A858" s="1">
        <v>2024</v>
      </c>
      <c r="B858" s="1" t="s">
        <v>9</v>
      </c>
      <c r="C858" s="1" t="s">
        <v>13</v>
      </c>
      <c r="D858" s="2" t="s">
        <v>28</v>
      </c>
      <c r="E858" s="3">
        <v>2498</v>
      </c>
      <c r="F858" s="3">
        <v>8000</v>
      </c>
      <c r="G858" s="3">
        <v>8960</v>
      </c>
      <c r="H858" s="3">
        <v>1600</v>
      </c>
      <c r="I858" s="4" t="s">
        <v>30</v>
      </c>
    </row>
    <row r="859" spans="1:9" ht="18" customHeight="1" x14ac:dyDescent="0.25">
      <c r="A859" s="1">
        <v>2024</v>
      </c>
      <c r="B859" s="1" t="s">
        <v>9</v>
      </c>
      <c r="C859" s="1" t="s">
        <v>74</v>
      </c>
      <c r="D859" s="2" t="s">
        <v>75</v>
      </c>
      <c r="E859" s="3">
        <v>1245</v>
      </c>
      <c r="F859" s="3">
        <v>4577.2</v>
      </c>
      <c r="G859" s="3">
        <v>5126.4639999999999</v>
      </c>
      <c r="H859" s="3">
        <v>915.44</v>
      </c>
      <c r="I859" s="4" t="s">
        <v>30</v>
      </c>
    </row>
    <row r="860" spans="1:9" ht="18" customHeight="1" x14ac:dyDescent="0.25">
      <c r="A860" s="1">
        <v>2024</v>
      </c>
      <c r="B860" s="1" t="s">
        <v>9</v>
      </c>
      <c r="C860" s="1" t="s">
        <v>29</v>
      </c>
      <c r="D860" s="5" t="s">
        <v>73</v>
      </c>
      <c r="E860" s="6">
        <v>644</v>
      </c>
      <c r="F860" s="6">
        <v>5743.5</v>
      </c>
      <c r="G860" s="6">
        <v>6432.72</v>
      </c>
      <c r="H860" s="3">
        <v>1148.7</v>
      </c>
      <c r="I860" s="4" t="s">
        <v>30</v>
      </c>
    </row>
    <row r="861" spans="1:9" ht="18" customHeight="1" x14ac:dyDescent="0.25">
      <c r="A861" s="1">
        <v>2024</v>
      </c>
      <c r="B861" s="1" t="s">
        <v>9</v>
      </c>
      <c r="C861" s="1" t="s">
        <v>12</v>
      </c>
      <c r="D861" s="5" t="s">
        <v>24</v>
      </c>
      <c r="E861" s="6">
        <v>643</v>
      </c>
      <c r="F861" s="6">
        <v>7000</v>
      </c>
      <c r="G861" s="6">
        <v>7840</v>
      </c>
      <c r="H861" s="3">
        <v>1400</v>
      </c>
      <c r="I861" s="4" t="s">
        <v>32</v>
      </c>
    </row>
    <row r="862" spans="1:9" ht="18" customHeight="1" x14ac:dyDescent="0.25">
      <c r="A862" s="1">
        <v>2024</v>
      </c>
      <c r="B862" s="1" t="s">
        <v>9</v>
      </c>
      <c r="C862" s="1" t="s">
        <v>29</v>
      </c>
      <c r="D862" s="5" t="s">
        <v>25</v>
      </c>
      <c r="E862" s="6">
        <v>455</v>
      </c>
      <c r="F862" s="6">
        <v>4578.6000000000004</v>
      </c>
      <c r="G862" s="6">
        <v>5128.0320000000002</v>
      </c>
      <c r="H862" s="3">
        <v>915.72000000000014</v>
      </c>
      <c r="I862" s="4" t="s">
        <v>32</v>
      </c>
    </row>
    <row r="863" spans="1:9" ht="18" customHeight="1" x14ac:dyDescent="0.25">
      <c r="A863" s="1">
        <v>2024</v>
      </c>
      <c r="B863" s="1" t="s">
        <v>9</v>
      </c>
      <c r="C863" s="1" t="s">
        <v>12</v>
      </c>
      <c r="D863" s="5" t="s">
        <v>23</v>
      </c>
      <c r="E863" s="7">
        <v>345</v>
      </c>
      <c r="F863" s="7">
        <v>7000</v>
      </c>
      <c r="G863" s="7">
        <v>7840</v>
      </c>
      <c r="H863" s="3">
        <v>1400</v>
      </c>
      <c r="I863" s="4" t="s">
        <v>32</v>
      </c>
    </row>
    <row r="864" spans="1:9" ht="18" customHeight="1" x14ac:dyDescent="0.25">
      <c r="A864" s="1">
        <v>2024</v>
      </c>
      <c r="B864" s="1" t="s">
        <v>9</v>
      </c>
      <c r="C864" s="1" t="s">
        <v>74</v>
      </c>
      <c r="D864" s="2" t="s">
        <v>27</v>
      </c>
      <c r="E864" s="3">
        <v>122</v>
      </c>
      <c r="F864" s="3">
        <v>100</v>
      </c>
      <c r="G864" s="3">
        <v>112</v>
      </c>
      <c r="H864" s="3">
        <v>20</v>
      </c>
      <c r="I864" s="4" t="s">
        <v>32</v>
      </c>
    </row>
    <row r="865" spans="1:9" ht="18" customHeight="1" x14ac:dyDescent="0.25">
      <c r="A865" s="1">
        <v>2024</v>
      </c>
      <c r="B865" s="1" t="s">
        <v>9</v>
      </c>
      <c r="C865" s="1" t="s">
        <v>14</v>
      </c>
      <c r="D865" s="5" t="s">
        <v>70</v>
      </c>
      <c r="E865" s="6">
        <v>78</v>
      </c>
      <c r="F865" s="6">
        <v>4577.2</v>
      </c>
      <c r="G865" s="6">
        <v>5126.4639999999999</v>
      </c>
      <c r="H865" s="3">
        <v>500</v>
      </c>
      <c r="I865" s="4" t="s">
        <v>32</v>
      </c>
    </row>
    <row r="866" spans="1:9" ht="18" customHeight="1" x14ac:dyDescent="0.25">
      <c r="A866" s="1">
        <v>2024</v>
      </c>
      <c r="B866" s="1" t="s">
        <v>9</v>
      </c>
      <c r="C866" s="1" t="s">
        <v>14</v>
      </c>
      <c r="D866" s="5" t="s">
        <v>78</v>
      </c>
      <c r="E866" s="6">
        <v>76</v>
      </c>
      <c r="F866" s="6">
        <v>4576.8999999999996</v>
      </c>
      <c r="G866" s="6">
        <v>5126.1279999999997</v>
      </c>
      <c r="H866" s="3">
        <v>700</v>
      </c>
      <c r="I866" s="4" t="s">
        <v>32</v>
      </c>
    </row>
    <row r="867" spans="1:9" ht="18" customHeight="1" x14ac:dyDescent="0.25">
      <c r="A867" s="1">
        <v>2024</v>
      </c>
      <c r="B867" s="1" t="s">
        <v>9</v>
      </c>
      <c r="C867" s="1" t="s">
        <v>14</v>
      </c>
      <c r="D867" s="5" t="s">
        <v>71</v>
      </c>
      <c r="E867" s="6">
        <v>46</v>
      </c>
      <c r="F867" s="6">
        <v>200</v>
      </c>
      <c r="G867" s="6">
        <v>224</v>
      </c>
      <c r="H867" s="3">
        <v>40</v>
      </c>
      <c r="I867" s="4" t="s">
        <v>32</v>
      </c>
    </row>
    <row r="868" spans="1:9" ht="18" customHeight="1" x14ac:dyDescent="0.25">
      <c r="A868" s="1">
        <v>2024</v>
      </c>
      <c r="B868" s="1" t="s">
        <v>9</v>
      </c>
      <c r="C868" s="1" t="s">
        <v>14</v>
      </c>
      <c r="D868" s="5" t="s">
        <v>72</v>
      </c>
      <c r="E868" s="6">
        <v>34</v>
      </c>
      <c r="F868" s="6">
        <v>4576.8</v>
      </c>
      <c r="G868" s="6">
        <v>5126.0160000000005</v>
      </c>
      <c r="H868" s="3">
        <v>800</v>
      </c>
      <c r="I868" s="4" t="s">
        <v>32</v>
      </c>
    </row>
    <row r="869" spans="1:9" ht="18" customHeight="1" x14ac:dyDescent="0.25">
      <c r="A869" s="1">
        <v>2024</v>
      </c>
      <c r="B869" s="1" t="s">
        <v>9</v>
      </c>
      <c r="C869" s="1" t="s">
        <v>74</v>
      </c>
      <c r="D869" s="2" t="s">
        <v>76</v>
      </c>
      <c r="E869" s="3">
        <v>7</v>
      </c>
      <c r="F869" s="3">
        <v>200</v>
      </c>
      <c r="G869" s="3">
        <v>224</v>
      </c>
      <c r="H869" s="3">
        <v>40</v>
      </c>
      <c r="I869" s="4" t="s">
        <v>32</v>
      </c>
    </row>
    <row r="870" spans="1:9" ht="18" customHeight="1" x14ac:dyDescent="0.25">
      <c r="A870" s="1">
        <v>2024</v>
      </c>
      <c r="B870" s="1" t="s">
        <v>9</v>
      </c>
      <c r="C870" s="1" t="s">
        <v>14</v>
      </c>
      <c r="D870" s="5" t="s">
        <v>22</v>
      </c>
      <c r="E870" s="6">
        <v>3</v>
      </c>
      <c r="F870" s="6">
        <v>4577.3</v>
      </c>
      <c r="G870" s="6">
        <v>5126.576</v>
      </c>
      <c r="H870" s="3">
        <v>900</v>
      </c>
      <c r="I870" s="4" t="s">
        <v>32</v>
      </c>
    </row>
    <row r="871" spans="1:9" ht="18" customHeight="1" x14ac:dyDescent="0.25">
      <c r="A871" s="1">
        <v>2024</v>
      </c>
      <c r="B871" s="1" t="s">
        <v>9</v>
      </c>
      <c r="C871" s="1" t="s">
        <v>26</v>
      </c>
      <c r="D871" s="5" t="s">
        <v>26</v>
      </c>
      <c r="E871" s="6">
        <v>2</v>
      </c>
      <c r="F871" s="6">
        <v>6600</v>
      </c>
      <c r="G871" s="6">
        <v>7392</v>
      </c>
      <c r="H871" s="3">
        <v>1400</v>
      </c>
      <c r="I871" s="4" t="s">
        <v>32</v>
      </c>
    </row>
    <row r="872" spans="1:9" ht="18" customHeight="1" x14ac:dyDescent="0.25">
      <c r="A872" s="1">
        <v>2024</v>
      </c>
      <c r="B872" s="1" t="s">
        <v>10</v>
      </c>
      <c r="C872" s="1" t="s">
        <v>13</v>
      </c>
      <c r="D872" s="2" t="s">
        <v>77</v>
      </c>
      <c r="E872" s="3">
        <v>3566</v>
      </c>
      <c r="F872" s="3">
        <v>4577.3</v>
      </c>
      <c r="G872" s="3">
        <v>5126.576</v>
      </c>
      <c r="H872" s="3">
        <v>915.46</v>
      </c>
      <c r="I872" s="4" t="s">
        <v>32</v>
      </c>
    </row>
    <row r="873" spans="1:9" ht="18" customHeight="1" x14ac:dyDescent="0.25">
      <c r="A873" s="1">
        <v>2024</v>
      </c>
      <c r="B873" s="1" t="s">
        <v>10</v>
      </c>
      <c r="C873" s="1" t="s">
        <v>13</v>
      </c>
      <c r="D873" s="2" t="s">
        <v>28</v>
      </c>
      <c r="E873" s="3">
        <v>2498</v>
      </c>
      <c r="F873" s="3">
        <v>8000</v>
      </c>
      <c r="G873" s="3">
        <v>8960</v>
      </c>
      <c r="H873" s="3">
        <v>1500</v>
      </c>
      <c r="I873" s="4" t="s">
        <v>32</v>
      </c>
    </row>
    <row r="874" spans="1:9" ht="18" customHeight="1" x14ac:dyDescent="0.25">
      <c r="A874" s="1">
        <v>2024</v>
      </c>
      <c r="B874" s="1" t="s">
        <v>10</v>
      </c>
      <c r="C874" s="1" t="s">
        <v>74</v>
      </c>
      <c r="D874" s="2" t="s">
        <v>75</v>
      </c>
      <c r="E874" s="3">
        <v>1245</v>
      </c>
      <c r="F874" s="3">
        <v>4577.2</v>
      </c>
      <c r="G874" s="3">
        <v>5126.4639999999999</v>
      </c>
      <c r="H874" s="3">
        <v>650</v>
      </c>
      <c r="I874" s="4" t="s">
        <v>32</v>
      </c>
    </row>
    <row r="875" spans="1:9" ht="18" customHeight="1" x14ac:dyDescent="0.25">
      <c r="A875" s="1">
        <v>2024</v>
      </c>
      <c r="B875" s="1" t="s">
        <v>10</v>
      </c>
      <c r="C875" s="1" t="s">
        <v>29</v>
      </c>
      <c r="D875" s="5" t="s">
        <v>73</v>
      </c>
      <c r="E875" s="6">
        <v>644</v>
      </c>
      <c r="F875" s="6">
        <v>5743.5</v>
      </c>
      <c r="G875" s="6">
        <v>6432.72</v>
      </c>
      <c r="H875" s="3">
        <v>1148.7</v>
      </c>
      <c r="I875" s="4" t="s">
        <v>32</v>
      </c>
    </row>
    <row r="876" spans="1:9" ht="18" customHeight="1" x14ac:dyDescent="0.25">
      <c r="A876" s="1">
        <v>2024</v>
      </c>
      <c r="B876" s="1" t="s">
        <v>10</v>
      </c>
      <c r="C876" s="1" t="s">
        <v>12</v>
      </c>
      <c r="D876" s="5" t="s">
        <v>24</v>
      </c>
      <c r="E876" s="6">
        <v>643</v>
      </c>
      <c r="F876" s="6">
        <v>7000</v>
      </c>
      <c r="G876" s="6">
        <v>7840</v>
      </c>
      <c r="H876" s="3">
        <v>1400</v>
      </c>
      <c r="I876" s="4" t="s">
        <v>32</v>
      </c>
    </row>
    <row r="877" spans="1:9" ht="18" customHeight="1" x14ac:dyDescent="0.25">
      <c r="A877" s="1">
        <v>2024</v>
      </c>
      <c r="B877" s="1" t="s">
        <v>10</v>
      </c>
      <c r="C877" s="1" t="s">
        <v>29</v>
      </c>
      <c r="D877" s="5" t="s">
        <v>25</v>
      </c>
      <c r="E877" s="6">
        <v>455</v>
      </c>
      <c r="F877" s="6">
        <v>4578.6000000000004</v>
      </c>
      <c r="G877" s="6">
        <v>5128.0320000000002</v>
      </c>
      <c r="H877" s="3">
        <v>915.72000000000014</v>
      </c>
      <c r="I877" s="4" t="s">
        <v>32</v>
      </c>
    </row>
    <row r="878" spans="1:9" ht="18" customHeight="1" x14ac:dyDescent="0.25">
      <c r="A878" s="1">
        <v>2024</v>
      </c>
      <c r="B878" s="1" t="s">
        <v>10</v>
      </c>
      <c r="C878" s="1" t="s">
        <v>12</v>
      </c>
      <c r="D878" s="5" t="s">
        <v>23</v>
      </c>
      <c r="E878" s="7">
        <v>345</v>
      </c>
      <c r="F878" s="7">
        <v>7000</v>
      </c>
      <c r="G878" s="7">
        <v>7840</v>
      </c>
      <c r="H878" s="3">
        <v>1300</v>
      </c>
      <c r="I878" s="4" t="s">
        <v>32</v>
      </c>
    </row>
    <row r="879" spans="1:9" ht="18" customHeight="1" x14ac:dyDescent="0.25">
      <c r="A879" s="1">
        <v>2024</v>
      </c>
      <c r="B879" s="1" t="s">
        <v>10</v>
      </c>
      <c r="C879" s="1" t="s">
        <v>74</v>
      </c>
      <c r="D879" s="2" t="s">
        <v>27</v>
      </c>
      <c r="E879" s="3">
        <v>122</v>
      </c>
      <c r="F879" s="3">
        <v>100</v>
      </c>
      <c r="G879" s="3">
        <v>112</v>
      </c>
      <c r="H879" s="3">
        <v>20</v>
      </c>
      <c r="I879" s="4" t="s">
        <v>32</v>
      </c>
    </row>
    <row r="880" spans="1:9" ht="18" customHeight="1" x14ac:dyDescent="0.25">
      <c r="A880" s="1">
        <v>2024</v>
      </c>
      <c r="B880" s="1" t="s">
        <v>10</v>
      </c>
      <c r="C880" s="1" t="s">
        <v>14</v>
      </c>
      <c r="D880" s="5" t="s">
        <v>70</v>
      </c>
      <c r="E880" s="6">
        <v>78</v>
      </c>
      <c r="F880" s="6">
        <v>4577.2</v>
      </c>
      <c r="G880" s="6">
        <v>5126.4639999999999</v>
      </c>
      <c r="H880" s="3">
        <v>915.44</v>
      </c>
      <c r="I880" s="4" t="s">
        <v>32</v>
      </c>
    </row>
    <row r="881" spans="1:9" ht="18" customHeight="1" x14ac:dyDescent="0.25">
      <c r="A881" s="1">
        <v>2024</v>
      </c>
      <c r="B881" s="1" t="s">
        <v>10</v>
      </c>
      <c r="C881" s="1" t="s">
        <v>14</v>
      </c>
      <c r="D881" s="5" t="s">
        <v>78</v>
      </c>
      <c r="E881" s="6">
        <v>76</v>
      </c>
      <c r="F881" s="6">
        <v>4576.8999999999996</v>
      </c>
      <c r="G881" s="6">
        <v>5126.1279999999997</v>
      </c>
      <c r="H881" s="3">
        <v>600</v>
      </c>
      <c r="I881" s="4" t="s">
        <v>32</v>
      </c>
    </row>
    <row r="882" spans="1:9" ht="18" customHeight="1" x14ac:dyDescent="0.25">
      <c r="A882" s="1">
        <v>2024</v>
      </c>
      <c r="B882" s="1" t="s">
        <v>10</v>
      </c>
      <c r="C882" s="1" t="s">
        <v>14</v>
      </c>
      <c r="D882" s="5" t="s">
        <v>71</v>
      </c>
      <c r="E882" s="6">
        <v>46</v>
      </c>
      <c r="F882" s="6">
        <v>200</v>
      </c>
      <c r="G882" s="6">
        <v>224</v>
      </c>
      <c r="H882" s="3">
        <v>40</v>
      </c>
      <c r="I882" s="4" t="s">
        <v>32</v>
      </c>
    </row>
    <row r="883" spans="1:9" ht="18" customHeight="1" x14ac:dyDescent="0.25">
      <c r="A883" s="1">
        <v>2024</v>
      </c>
      <c r="B883" s="1" t="s">
        <v>10</v>
      </c>
      <c r="C883" s="1" t="s">
        <v>14</v>
      </c>
      <c r="D883" s="5" t="s">
        <v>72</v>
      </c>
      <c r="E883" s="6">
        <v>34</v>
      </c>
      <c r="F883" s="6">
        <v>4576.8</v>
      </c>
      <c r="G883" s="6">
        <v>5126.0160000000005</v>
      </c>
      <c r="H883" s="3">
        <v>915.36000000000013</v>
      </c>
      <c r="I883" s="4" t="s">
        <v>32</v>
      </c>
    </row>
    <row r="884" spans="1:9" ht="18" customHeight="1" x14ac:dyDescent="0.25">
      <c r="A884" s="1">
        <v>2024</v>
      </c>
      <c r="B884" s="1" t="s">
        <v>10</v>
      </c>
      <c r="C884" s="1" t="s">
        <v>74</v>
      </c>
      <c r="D884" s="2" t="s">
        <v>76</v>
      </c>
      <c r="E884" s="3">
        <v>80</v>
      </c>
      <c r="F884" s="3">
        <v>12000</v>
      </c>
      <c r="G884" s="3">
        <v>224</v>
      </c>
      <c r="H884" s="3">
        <v>11000</v>
      </c>
      <c r="I884" s="4" t="s">
        <v>32</v>
      </c>
    </row>
    <row r="885" spans="1:9" ht="18" customHeight="1" x14ac:dyDescent="0.25">
      <c r="A885" s="1">
        <v>2024</v>
      </c>
      <c r="B885" s="1" t="s">
        <v>10</v>
      </c>
      <c r="C885" s="1" t="s">
        <v>14</v>
      </c>
      <c r="D885" s="5" t="s">
        <v>22</v>
      </c>
      <c r="E885" s="6">
        <v>3</v>
      </c>
      <c r="F885" s="6">
        <v>4577.3</v>
      </c>
      <c r="G885" s="6">
        <v>5126.576</v>
      </c>
      <c r="H885" s="3">
        <v>915.46</v>
      </c>
      <c r="I885" s="4" t="s">
        <v>32</v>
      </c>
    </row>
    <row r="886" spans="1:9" ht="18" customHeight="1" x14ac:dyDescent="0.25">
      <c r="A886" s="1">
        <v>2024</v>
      </c>
      <c r="B886" s="1" t="s">
        <v>10</v>
      </c>
      <c r="C886" s="1" t="s">
        <v>26</v>
      </c>
      <c r="D886" s="5" t="s">
        <v>26</v>
      </c>
      <c r="E886" s="6">
        <v>100</v>
      </c>
      <c r="F886" s="6">
        <v>6600</v>
      </c>
      <c r="G886" s="6">
        <v>7392</v>
      </c>
      <c r="H886" s="3">
        <v>900</v>
      </c>
      <c r="I886" s="4" t="s">
        <v>30</v>
      </c>
    </row>
    <row r="887" spans="1:9" ht="18" customHeight="1" x14ac:dyDescent="0.25">
      <c r="A887" s="1">
        <v>2024</v>
      </c>
      <c r="B887" s="1" t="s">
        <v>11</v>
      </c>
      <c r="C887" s="1" t="s">
        <v>13</v>
      </c>
      <c r="D887" s="2" t="s">
        <v>77</v>
      </c>
      <c r="E887" s="3">
        <v>3566</v>
      </c>
      <c r="F887" s="3">
        <v>4577.3</v>
      </c>
      <c r="G887" s="3">
        <v>5126.576</v>
      </c>
      <c r="H887" s="3">
        <v>915.46</v>
      </c>
      <c r="I887" s="4" t="s">
        <v>30</v>
      </c>
    </row>
    <row r="888" spans="1:9" ht="18" customHeight="1" x14ac:dyDescent="0.25">
      <c r="A888" s="1">
        <v>2024</v>
      </c>
      <c r="B888" s="1" t="s">
        <v>11</v>
      </c>
      <c r="C888" s="1" t="s">
        <v>13</v>
      </c>
      <c r="D888" s="2" t="s">
        <v>28</v>
      </c>
      <c r="E888" s="3">
        <v>2498</v>
      </c>
      <c r="F888" s="3">
        <v>8000</v>
      </c>
      <c r="G888" s="3">
        <v>8960</v>
      </c>
      <c r="H888" s="3">
        <v>1600</v>
      </c>
      <c r="I888" s="4" t="s">
        <v>30</v>
      </c>
    </row>
    <row r="889" spans="1:9" ht="18" customHeight="1" x14ac:dyDescent="0.25">
      <c r="A889" s="1">
        <v>2024</v>
      </c>
      <c r="B889" s="1" t="s">
        <v>11</v>
      </c>
      <c r="C889" s="1" t="s">
        <v>74</v>
      </c>
      <c r="D889" s="2" t="s">
        <v>75</v>
      </c>
      <c r="E889" s="3">
        <v>1245</v>
      </c>
      <c r="F889" s="3">
        <v>4577.2</v>
      </c>
      <c r="G889" s="3">
        <v>5126.4639999999999</v>
      </c>
      <c r="H889" s="3">
        <v>800</v>
      </c>
      <c r="I889" s="4" t="s">
        <v>30</v>
      </c>
    </row>
    <row r="890" spans="1:9" ht="18" customHeight="1" x14ac:dyDescent="0.25">
      <c r="A890" s="1">
        <v>2024</v>
      </c>
      <c r="B890" s="1" t="s">
        <v>11</v>
      </c>
      <c r="C890" s="1" t="s">
        <v>29</v>
      </c>
      <c r="D890" s="5" t="s">
        <v>73</v>
      </c>
      <c r="E890" s="6">
        <v>644</v>
      </c>
      <c r="F890" s="6">
        <v>5743.5</v>
      </c>
      <c r="G890" s="6">
        <v>6432.72</v>
      </c>
      <c r="H890" s="3">
        <v>1148.7</v>
      </c>
      <c r="I890" s="4" t="s">
        <v>30</v>
      </c>
    </row>
    <row r="891" spans="1:9" ht="18" customHeight="1" x14ac:dyDescent="0.25">
      <c r="A891" s="1">
        <v>2024</v>
      </c>
      <c r="B891" s="1" t="s">
        <v>11</v>
      </c>
      <c r="C891" s="1" t="s">
        <v>12</v>
      </c>
      <c r="D891" s="5" t="s">
        <v>24</v>
      </c>
      <c r="E891" s="6">
        <v>643</v>
      </c>
      <c r="F891" s="6">
        <v>7000</v>
      </c>
      <c r="G891" s="6">
        <v>7840</v>
      </c>
      <c r="H891" s="3">
        <v>1400</v>
      </c>
      <c r="I891" s="4" t="s">
        <v>30</v>
      </c>
    </row>
    <row r="892" spans="1:9" ht="18" customHeight="1" x14ac:dyDescent="0.25">
      <c r="A892" s="1">
        <v>2024</v>
      </c>
      <c r="B892" s="1" t="s">
        <v>11</v>
      </c>
      <c r="C892" s="1" t="s">
        <v>29</v>
      </c>
      <c r="D892" s="5" t="s">
        <v>25</v>
      </c>
      <c r="E892" s="6">
        <v>455</v>
      </c>
      <c r="F892" s="6">
        <v>4578.6000000000004</v>
      </c>
      <c r="G892" s="6">
        <v>5128.0320000000002</v>
      </c>
      <c r="H892" s="3">
        <v>915.72000000000014</v>
      </c>
      <c r="I892" s="4" t="s">
        <v>30</v>
      </c>
    </row>
    <row r="893" spans="1:9" ht="18" customHeight="1" x14ac:dyDescent="0.25">
      <c r="A893" s="1">
        <v>2024</v>
      </c>
      <c r="B893" s="1" t="s">
        <v>11</v>
      </c>
      <c r="C893" s="1" t="s">
        <v>12</v>
      </c>
      <c r="D893" s="5" t="s">
        <v>23</v>
      </c>
      <c r="E893" s="7">
        <v>345</v>
      </c>
      <c r="F893" s="7">
        <v>7000</v>
      </c>
      <c r="G893" s="7">
        <v>7840</v>
      </c>
      <c r="H893" s="3">
        <v>1400</v>
      </c>
      <c r="I893" s="4" t="s">
        <v>30</v>
      </c>
    </row>
    <row r="894" spans="1:9" ht="18" customHeight="1" x14ac:dyDescent="0.25">
      <c r="A894" s="1">
        <v>2024</v>
      </c>
      <c r="B894" s="1" t="s">
        <v>11</v>
      </c>
      <c r="C894" s="1" t="s">
        <v>74</v>
      </c>
      <c r="D894" s="2" t="s">
        <v>27</v>
      </c>
      <c r="E894" s="3">
        <v>122</v>
      </c>
      <c r="F894" s="3">
        <v>100</v>
      </c>
      <c r="G894" s="3">
        <v>112</v>
      </c>
      <c r="H894" s="3">
        <v>20</v>
      </c>
      <c r="I894" s="4" t="s">
        <v>30</v>
      </c>
    </row>
    <row r="895" spans="1:9" ht="18" customHeight="1" x14ac:dyDescent="0.25">
      <c r="A895" s="1">
        <v>2024</v>
      </c>
      <c r="B895" s="1" t="s">
        <v>11</v>
      </c>
      <c r="C895" s="1" t="s">
        <v>14</v>
      </c>
      <c r="D895" s="5" t="s">
        <v>70</v>
      </c>
      <c r="E895" s="6">
        <v>78</v>
      </c>
      <c r="F895" s="6">
        <v>4577.2</v>
      </c>
      <c r="G895" s="6">
        <v>5126.4639999999999</v>
      </c>
      <c r="H895" s="3">
        <v>915.44</v>
      </c>
      <c r="I895" s="4" t="s">
        <v>30</v>
      </c>
    </row>
    <row r="896" spans="1:9" ht="18" customHeight="1" x14ac:dyDescent="0.25">
      <c r="A896" s="1">
        <v>2024</v>
      </c>
      <c r="B896" s="1" t="s">
        <v>11</v>
      </c>
      <c r="C896" s="1" t="s">
        <v>14</v>
      </c>
      <c r="D896" s="5" t="s">
        <v>78</v>
      </c>
      <c r="E896" s="6">
        <v>76</v>
      </c>
      <c r="F896" s="6">
        <v>4576.8999999999996</v>
      </c>
      <c r="G896" s="6">
        <v>5126.1279999999997</v>
      </c>
      <c r="H896" s="3">
        <v>915.38</v>
      </c>
      <c r="I896" s="4" t="s">
        <v>30</v>
      </c>
    </row>
    <row r="897" spans="1:9" ht="18" customHeight="1" x14ac:dyDescent="0.25">
      <c r="A897" s="1">
        <v>2024</v>
      </c>
      <c r="B897" s="1" t="s">
        <v>11</v>
      </c>
      <c r="C897" s="1" t="s">
        <v>14</v>
      </c>
      <c r="D897" s="5" t="s">
        <v>71</v>
      </c>
      <c r="E897" s="6">
        <v>46</v>
      </c>
      <c r="F897" s="6">
        <v>200</v>
      </c>
      <c r="G897" s="6">
        <v>224</v>
      </c>
      <c r="H897" s="3">
        <v>40</v>
      </c>
      <c r="I897" s="4" t="s">
        <v>30</v>
      </c>
    </row>
    <row r="898" spans="1:9" ht="18" customHeight="1" x14ac:dyDescent="0.25">
      <c r="A898" s="1">
        <v>2024</v>
      </c>
      <c r="B898" s="1" t="s">
        <v>11</v>
      </c>
      <c r="C898" s="1" t="s">
        <v>14</v>
      </c>
      <c r="D898" s="5" t="s">
        <v>72</v>
      </c>
      <c r="E898" s="6">
        <v>34</v>
      </c>
      <c r="F898" s="6">
        <v>4576.8</v>
      </c>
      <c r="G898" s="6">
        <v>5126.0160000000005</v>
      </c>
      <c r="H898" s="3">
        <v>915.36000000000013</v>
      </c>
      <c r="I898" s="4" t="s">
        <v>30</v>
      </c>
    </row>
    <row r="899" spans="1:9" ht="18" customHeight="1" x14ac:dyDescent="0.25">
      <c r="A899" s="1">
        <v>2024</v>
      </c>
      <c r="B899" s="1" t="s">
        <v>11</v>
      </c>
      <c r="C899" s="1" t="s">
        <v>74</v>
      </c>
      <c r="D899" s="2" t="s">
        <v>76</v>
      </c>
      <c r="E899" s="3">
        <v>7</v>
      </c>
      <c r="F899" s="3">
        <v>200</v>
      </c>
      <c r="G899" s="3">
        <v>224</v>
      </c>
      <c r="H899" s="3">
        <v>37</v>
      </c>
      <c r="I899" s="4" t="s">
        <v>30</v>
      </c>
    </row>
    <row r="900" spans="1:9" ht="18" customHeight="1" x14ac:dyDescent="0.25">
      <c r="A900" s="1">
        <v>2024</v>
      </c>
      <c r="B900" s="1" t="s">
        <v>11</v>
      </c>
      <c r="C900" s="1" t="s">
        <v>14</v>
      </c>
      <c r="D900" s="5" t="s">
        <v>22</v>
      </c>
      <c r="E900" s="6">
        <v>3</v>
      </c>
      <c r="F900" s="6">
        <v>4577.3</v>
      </c>
      <c r="G900" s="6">
        <v>5126.576</v>
      </c>
      <c r="H900" s="3">
        <v>900</v>
      </c>
      <c r="I900" s="4" t="s">
        <v>30</v>
      </c>
    </row>
    <row r="901" spans="1:9" ht="18" customHeight="1" x14ac:dyDescent="0.25">
      <c r="A901" s="1">
        <v>2024</v>
      </c>
      <c r="B901" s="1" t="s">
        <v>11</v>
      </c>
      <c r="C901" s="1" t="s">
        <v>26</v>
      </c>
      <c r="D901" s="5" t="s">
        <v>26</v>
      </c>
      <c r="E901" s="6">
        <v>2</v>
      </c>
      <c r="F901" s="6">
        <v>6600</v>
      </c>
      <c r="G901" s="6">
        <v>7392</v>
      </c>
      <c r="H901" s="3">
        <v>1000</v>
      </c>
      <c r="I901" s="4" t="s">
        <v>30</v>
      </c>
    </row>
  </sheetData>
  <phoneticPr fontId="2" type="noConversion"/>
  <pageMargins left="0.7" right="0.7" top="0.75" bottom="0.75" header="0.3" footer="0.3"/>
  <pageSetup orientation="portrait" r:id="rId1"/>
  <tableParts count="2">
    <tablePart r:id="rId2"/>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132EF-5DA5-419A-A3CF-0462A8FE3A1C}">
  <sheetPr>
    <tabColor theme="1"/>
  </sheetPr>
  <dimension ref="A1:BP28"/>
  <sheetViews>
    <sheetView showGridLines="0" topLeftCell="BA1" workbookViewId="0">
      <selection activeCell="BN1" sqref="BN1"/>
    </sheetView>
  </sheetViews>
  <sheetFormatPr defaultRowHeight="14.25" x14ac:dyDescent="0.2"/>
  <cols>
    <col min="1" max="1" width="15.375" style="12" bestFit="1" customWidth="1"/>
    <col min="2" max="2" width="17.875" style="12" bestFit="1" customWidth="1"/>
    <col min="3" max="3" width="11.375" style="12" bestFit="1" customWidth="1"/>
    <col min="4" max="4" width="14.25" style="12" bestFit="1" customWidth="1"/>
    <col min="5" max="5" width="15.5" style="12" bestFit="1" customWidth="1"/>
    <col min="6" max="6" width="14.75" style="12" customWidth="1"/>
    <col min="7" max="7" width="11.875" style="12" customWidth="1"/>
    <col min="8" max="8" width="5.375" style="12" customWidth="1"/>
    <col min="9" max="9" width="5.5" style="12" customWidth="1"/>
    <col min="10" max="12" width="12" style="12" customWidth="1"/>
    <col min="13" max="13" width="10.625" style="12" customWidth="1"/>
    <col min="14" max="14" width="9.625" style="12" customWidth="1"/>
    <col min="15" max="15" width="6.875" style="12" customWidth="1"/>
    <col min="16" max="16" width="14.75" style="12" bestFit="1" customWidth="1"/>
    <col min="17" max="17" width="21.5" style="12" bestFit="1" customWidth="1"/>
    <col min="18" max="18" width="16.25" style="12" customWidth="1"/>
    <col min="19" max="19" width="8.875" style="12" customWidth="1"/>
    <col min="20" max="20" width="8" style="12" customWidth="1"/>
    <col min="21" max="21" width="6.875" style="12" customWidth="1"/>
    <col min="22" max="22" width="15.375" style="12" bestFit="1" customWidth="1"/>
    <col min="23" max="23" width="14.75" style="12" bestFit="1" customWidth="1"/>
    <col min="24" max="24" width="16" style="12" bestFit="1" customWidth="1"/>
    <col min="25" max="25" width="6.875" style="12" customWidth="1"/>
    <col min="26" max="26" width="28" style="12" customWidth="1"/>
    <col min="27" max="27" width="6.875" style="12" customWidth="1"/>
    <col min="28" max="28" width="15.375" style="12" bestFit="1" customWidth="1"/>
    <col min="29" max="29" width="23.125" style="12" bestFit="1" customWidth="1"/>
    <col min="30" max="30" width="26.5" style="12" customWidth="1"/>
    <col min="31" max="31" width="15.375" style="12" bestFit="1" customWidth="1"/>
    <col min="32" max="32" width="14.75" style="12" bestFit="1" customWidth="1"/>
    <col min="33" max="33" width="16" style="12" bestFit="1" customWidth="1"/>
    <col min="34" max="34" width="24.875" style="12" customWidth="1"/>
    <col min="35" max="35" width="21.625" style="12" bestFit="1" customWidth="1"/>
    <col min="36" max="36" width="14.75" style="12" bestFit="1" customWidth="1"/>
    <col min="37" max="37" width="16" style="12" bestFit="1" customWidth="1"/>
    <col min="38" max="38" width="6.875" style="12" customWidth="1"/>
    <col min="39" max="39" width="27.625" style="12" customWidth="1"/>
    <col min="40" max="40" width="14.25" style="12" customWidth="1"/>
    <col min="41" max="41" width="18.375" style="12" customWidth="1"/>
    <col min="42" max="45" width="6.875" style="12" customWidth="1"/>
    <col min="46" max="46" width="15.25" style="12" customWidth="1"/>
    <col min="47" max="49" width="6.875" style="12" customWidth="1"/>
    <col min="50" max="50" width="15.625" style="12" bestFit="1" customWidth="1"/>
    <col min="51" max="51" width="15.25" style="12" bestFit="1" customWidth="1"/>
    <col min="52" max="52" width="11.875" style="12" bestFit="1" customWidth="1"/>
    <col min="53" max="54" width="6.875" style="12" customWidth="1"/>
    <col min="55" max="55" width="15.375" style="12" customWidth="1"/>
    <col min="56" max="56" width="13.625" style="12" customWidth="1"/>
    <col min="57" max="59" width="17.5" style="12" customWidth="1"/>
    <col min="60" max="61" width="17.625" style="12" customWidth="1"/>
    <col min="62" max="63" width="6.875" style="12" customWidth="1"/>
    <col min="64" max="64" width="15.25" style="12" bestFit="1" customWidth="1"/>
    <col min="65" max="65" width="15.125" style="12" bestFit="1" customWidth="1"/>
    <col min="66" max="66" width="6.875" style="12" customWidth="1"/>
    <col min="67" max="67" width="18.75" style="12" customWidth="1"/>
    <col min="68" max="68" width="19.875" style="12" customWidth="1"/>
    <col min="69" max="69" width="6.875" style="12" customWidth="1"/>
    <col min="70" max="72" width="6.125" style="12" bestFit="1" customWidth="1"/>
    <col min="73" max="77" width="7" style="12" bestFit="1" customWidth="1"/>
    <col min="78" max="78" width="11.125" style="12" bestFit="1" customWidth="1"/>
    <col min="79" max="80" width="8" style="12"/>
    <col min="81" max="16384" width="9" style="12"/>
  </cols>
  <sheetData>
    <row r="1" spans="1:68" s="11" customFormat="1" ht="15" x14ac:dyDescent="0.25">
      <c r="A1" s="10" t="s">
        <v>35</v>
      </c>
      <c r="B1" s="10" t="s">
        <v>37</v>
      </c>
      <c r="C1" s="10" t="s">
        <v>36</v>
      </c>
      <c r="D1" s="10" t="s">
        <v>46</v>
      </c>
      <c r="E1" s="10" t="s">
        <v>47</v>
      </c>
      <c r="H1" s="10" t="s">
        <v>38</v>
      </c>
      <c r="I1" s="10" t="s">
        <v>39</v>
      </c>
      <c r="J1" s="10" t="s">
        <v>20</v>
      </c>
      <c r="K1" s="10" t="s">
        <v>40</v>
      </c>
      <c r="L1" s="10" t="s">
        <v>41</v>
      </c>
      <c r="M1" s="10" t="s">
        <v>48</v>
      </c>
      <c r="N1" s="10" t="s">
        <v>49</v>
      </c>
      <c r="P1" s="10" t="s">
        <v>43</v>
      </c>
      <c r="Q1" s="10" t="s">
        <v>42</v>
      </c>
      <c r="R1" s="12"/>
      <c r="S1" s="10" t="s">
        <v>20</v>
      </c>
      <c r="T1" s="10" t="s">
        <v>44</v>
      </c>
      <c r="V1" s="10" t="s">
        <v>35</v>
      </c>
      <c r="W1" s="10" t="s">
        <v>43</v>
      </c>
      <c r="X1" s="10" t="s">
        <v>45</v>
      </c>
      <c r="Z1" s="10" t="s">
        <v>50</v>
      </c>
      <c r="AB1" s="10" t="s">
        <v>35</v>
      </c>
      <c r="AC1" s="10" t="s">
        <v>51</v>
      </c>
      <c r="AD1"/>
      <c r="AE1" s="10" t="s">
        <v>35</v>
      </c>
      <c r="AF1" s="10" t="s">
        <v>43</v>
      </c>
      <c r="AG1" s="10" t="s">
        <v>45</v>
      </c>
      <c r="AH1"/>
      <c r="AI1" s="10" t="s">
        <v>35</v>
      </c>
      <c r="AJ1" s="10" t="s">
        <v>43</v>
      </c>
      <c r="AK1" s="10" t="s">
        <v>45</v>
      </c>
      <c r="AN1" s="10" t="s">
        <v>52</v>
      </c>
      <c r="AO1" s="10" t="s">
        <v>53</v>
      </c>
      <c r="AT1" s="13" t="s">
        <v>64</v>
      </c>
      <c r="AX1" s="10" t="s">
        <v>35</v>
      </c>
      <c r="AY1" s="10" t="s">
        <v>62</v>
      </c>
      <c r="AZ1" s="10" t="s">
        <v>63</v>
      </c>
      <c r="BD1" s="13" t="s">
        <v>63</v>
      </c>
      <c r="BE1" s="13" t="s">
        <v>62</v>
      </c>
      <c r="BF1" s="40" t="s">
        <v>68</v>
      </c>
      <c r="BG1" s="41"/>
      <c r="BH1" s="42" t="s">
        <v>69</v>
      </c>
      <c r="BI1" s="41"/>
      <c r="BL1" s="10" t="s">
        <v>62</v>
      </c>
      <c r="BM1" s="10" t="s">
        <v>65</v>
      </c>
      <c r="BN1" s="12"/>
      <c r="BO1" s="14" t="s">
        <v>66</v>
      </c>
      <c r="BP1" s="14" t="s">
        <v>67</v>
      </c>
    </row>
    <row r="2" spans="1:68" s="11" customFormat="1" ht="15" x14ac:dyDescent="0.25">
      <c r="A2" s="15" t="s">
        <v>12</v>
      </c>
      <c r="B2" s="16">
        <v>165916</v>
      </c>
      <c r="C2" s="17">
        <v>0.20341013194944418</v>
      </c>
      <c r="D2" s="43">
        <v>11813</v>
      </c>
      <c r="E2" s="17">
        <v>0.10269673470807107</v>
      </c>
      <c r="F2" s="17"/>
      <c r="G2" s="11" t="str">
        <f>$A2</f>
        <v>Usage fees</v>
      </c>
      <c r="H2" s="18">
        <v>1</v>
      </c>
      <c r="I2" s="18">
        <v>3</v>
      </c>
      <c r="J2" s="19" cm="1">
        <f t="array" ref="J2">_xlfn._xlws.FILTER($B$2:$B$7,$A$2:$A$7=$G2,0)</f>
        <v>165916</v>
      </c>
      <c r="K2" s="19" t="str">
        <f>IF($J2=MAX($J$2:$J$7),$J2,"")</f>
        <v/>
      </c>
      <c r="L2" s="19">
        <f>IF($J2=MAX($J$2:$J$7),"",$J2)</f>
        <v>165916</v>
      </c>
      <c r="M2" s="20" cm="1">
        <f t="array" ref="M2">_xlfn._xlws.FILTER($D$2:$D$7,$A$2:$A$7=$G2,0)</f>
        <v>11813</v>
      </c>
      <c r="N2" s="21" cm="1">
        <f t="array" ref="N2">_xlfn._xlws.FILTER($E$2:$E$7,$A$2:$A$7=$G2,0)</f>
        <v>0.10269673470807107</v>
      </c>
      <c r="P2" s="19">
        <v>815672.25000000012</v>
      </c>
      <c r="Q2" s="19">
        <v>898931.71200000006</v>
      </c>
      <c r="R2" s="12"/>
      <c r="S2" s="22">
        <f>GETPIVOTDATA("Sum of Income",$P$1)/GETPIVOTDATA("Sum of Target Income",$P$1)</f>
        <v>0.90737954742439886</v>
      </c>
      <c r="T2" s="23">
        <f>1-S2</f>
        <v>9.2620452575601142E-2</v>
      </c>
      <c r="V2" s="15" t="s">
        <v>0</v>
      </c>
      <c r="W2" s="19">
        <v>84834.150000000009</v>
      </c>
      <c r="X2" s="19">
        <v>84834.150000000009</v>
      </c>
      <c r="Z2" s="19">
        <f>AVERAGE(W2:W13)</f>
        <v>67972.687500000015</v>
      </c>
      <c r="AB2" s="15" t="s">
        <v>0</v>
      </c>
      <c r="AC2" s="19">
        <v>16966.830000000002</v>
      </c>
      <c r="AD2" s="19"/>
      <c r="AE2" s="15" t="s">
        <v>30</v>
      </c>
      <c r="AF2" s="19">
        <v>487338.24999999988</v>
      </c>
      <c r="AG2" s="17">
        <v>0.59746822329679594</v>
      </c>
      <c r="AH2"/>
      <c r="AI2" s="15" t="s">
        <v>12</v>
      </c>
      <c r="AJ2" s="19">
        <v>165916</v>
      </c>
      <c r="AK2" s="24">
        <v>0.20341013194944416</v>
      </c>
      <c r="AM2" s="25" t="str">
        <f>$AI2</f>
        <v>Usage fees</v>
      </c>
      <c r="AN2" s="26" cm="1">
        <f t="array" ref="AN2">_xlfn._xlws.FILTER($AJ$2:$AJ$22,$AI$2:$AI$22=AM2,"")</f>
        <v>165916</v>
      </c>
      <c r="AO2" s="27" cm="1">
        <f t="array" ref="AO2">_xlfn._xlws.FILTER($AK$2:$AK$22,$AI$2:$AI$22=$AM2)</f>
        <v>0.20341013194944416</v>
      </c>
      <c r="AX2" s="28" t="s">
        <v>60</v>
      </c>
      <c r="AY2" s="29">
        <v>126472</v>
      </c>
      <c r="AZ2" s="30">
        <v>0.10815118864374892</v>
      </c>
      <c r="BC2" s="11" t="str">
        <f>$AX2</f>
        <v>Brazil</v>
      </c>
      <c r="BD2" s="31">
        <f>GETPIVOTDATA("Amount (%)",$AX$1,"Country",$BC2)</f>
        <v>0.10815118864374892</v>
      </c>
      <c r="BE2" s="32">
        <f>GETPIVOTDATA("Sum of Amount",$AX$1,"Country",$BC2)</f>
        <v>126472</v>
      </c>
      <c r="BF2" s="39" t="str">
        <f t="shared" ref="BF2:BG7" si="0">IF($BE2=MAX($BE$2:$BE$7),"•","")</f>
        <v/>
      </c>
      <c r="BG2" s="37" t="str">
        <f t="shared" si="0"/>
        <v/>
      </c>
      <c r="BH2" s="38" t="str">
        <f>IF($BE2&lt;&gt;MAX($BE$2:$BE$7),"•","")</f>
        <v>•</v>
      </c>
      <c r="BI2" s="36" t="str">
        <f>IF($BE2&lt;&gt;MAX($BE$2:$BE$7),"•","")</f>
        <v>•</v>
      </c>
      <c r="BL2" s="29">
        <v>1169400</v>
      </c>
      <c r="BM2" s="33">
        <v>1780425.7599999998</v>
      </c>
      <c r="BN2" s="12"/>
      <c r="BO2" s="22">
        <f>GETPIVOTDATA("Sum of Amount",$BL$1)/GETPIVOTDATA("Sum of Target",$BL$1)</f>
        <v>0.65680918928065846</v>
      </c>
      <c r="BP2" s="22">
        <f>1-BO2</f>
        <v>0.34319081071934154</v>
      </c>
    </row>
    <row r="3" spans="1:68" s="11" customFormat="1" ht="15.75" thickBot="1" x14ac:dyDescent="0.3">
      <c r="A3" s="15" t="s">
        <v>29</v>
      </c>
      <c r="B3" s="16">
        <v>126697.94000000003</v>
      </c>
      <c r="C3" s="17">
        <v>0.15532947210107986</v>
      </c>
      <c r="D3" s="43">
        <v>13133</v>
      </c>
      <c r="E3" s="17">
        <v>0.11417220155092674</v>
      </c>
      <c r="F3" s="17"/>
      <c r="G3" s="11" t="str">
        <f t="shared" ref="G3:G7" si="1">$A3</f>
        <v>Subscription</v>
      </c>
      <c r="H3" s="18">
        <v>7</v>
      </c>
      <c r="I3" s="18">
        <v>2</v>
      </c>
      <c r="J3" s="19" cm="1">
        <f t="array" ref="J3">_xlfn._xlws.FILTER($B$2:$B$7,$A$2:$A$7=$G3,0)</f>
        <v>126697.94000000003</v>
      </c>
      <c r="K3" s="19" t="str">
        <f t="shared" ref="K3:K7" si="2">IF($J3=MAX($J$2:$J$7),$J3,"")</f>
        <v/>
      </c>
      <c r="L3" s="19">
        <f t="shared" ref="L3:L7" si="3">IF($J3=MAX($J$2:$J$7),"",$J3)</f>
        <v>126697.94000000003</v>
      </c>
      <c r="M3" s="20" cm="1">
        <f t="array" ref="M3">_xlfn._xlws.FILTER($D$2:$D$7,$A$2:$A$7=$G3,0)</f>
        <v>13133</v>
      </c>
      <c r="N3" s="21" cm="1">
        <f t="array" ref="N3">_xlfn._xlws.FILTER($E$2:$E$7,$A$2:$A$7=$G3,0)</f>
        <v>0.11417220155092674</v>
      </c>
      <c r="P3" s="12"/>
      <c r="Q3" s="12"/>
      <c r="R3" s="12"/>
      <c r="V3" s="15" t="s">
        <v>1</v>
      </c>
      <c r="W3" s="19">
        <v>69174.600000000006</v>
      </c>
      <c r="X3" s="19">
        <v>69174.600000000006</v>
      </c>
      <c r="AB3" s="15" t="s">
        <v>1</v>
      </c>
      <c r="AC3" s="19">
        <v>13834.920000000002</v>
      </c>
      <c r="AD3" s="19"/>
      <c r="AE3" s="15" t="s">
        <v>32</v>
      </c>
      <c r="AF3" s="19">
        <v>328334</v>
      </c>
      <c r="AG3" s="17">
        <v>0.40253177670320406</v>
      </c>
      <c r="AH3"/>
      <c r="AI3" s="34" t="s">
        <v>23</v>
      </c>
      <c r="AJ3" s="19">
        <v>84016</v>
      </c>
      <c r="AK3" s="24">
        <v>0.10300215558393705</v>
      </c>
      <c r="AM3" s="25" t="str">
        <f t="shared" ref="AM3:AM22" si="4">$AI3</f>
        <v xml:space="preserve">New </v>
      </c>
      <c r="AN3" s="26" cm="1">
        <f t="array" ref="AN3">_xlfn._xlws.FILTER($AJ$2:$AJ$22,$AI$2:$AI$22=AM3,"")</f>
        <v>84016</v>
      </c>
      <c r="AO3" s="27" cm="1">
        <f t="array" ref="AO3">_xlfn._xlws.FILTER($AK$2:$AK$22,$AI$2:$AI$22=$AM3)</f>
        <v>0.10300215558393705</v>
      </c>
      <c r="AX3" s="28" t="s">
        <v>61</v>
      </c>
      <c r="AY3" s="29">
        <v>125960</v>
      </c>
      <c r="AZ3" s="30">
        <v>0.10771335727723619</v>
      </c>
      <c r="BC3" s="11" t="str">
        <f t="shared" ref="BC3:BC7" si="5">$AX3</f>
        <v>Canada</v>
      </c>
      <c r="BD3" s="31">
        <f t="shared" ref="BD3:BD7" si="6">GETPIVOTDATA("Amount (%)",$AX$1,"Country",$BC3)</f>
        <v>0.10771335727723619</v>
      </c>
      <c r="BE3" s="32">
        <f t="shared" ref="BE3:BE7" si="7">GETPIVOTDATA("Sum of Amount",$AX$1,"Country",$BC3)</f>
        <v>125960</v>
      </c>
      <c r="BF3" s="39" t="str">
        <f t="shared" si="0"/>
        <v/>
      </c>
      <c r="BG3" s="37" t="str">
        <f t="shared" si="0"/>
        <v/>
      </c>
      <c r="BH3" s="38" t="str">
        <f t="shared" ref="BH3:BI7" si="8">IF($BE3&lt;&gt;MAX($BE$2:$BE$7),"•","")</f>
        <v>•</v>
      </c>
      <c r="BI3" s="36" t="str">
        <f t="shared" si="8"/>
        <v>•</v>
      </c>
      <c r="BL3" s="12"/>
      <c r="BM3" s="12"/>
      <c r="BN3" s="12"/>
    </row>
    <row r="4" spans="1:68" s="11" customFormat="1" ht="15" x14ac:dyDescent="0.25">
      <c r="A4" s="15" t="s">
        <v>74</v>
      </c>
      <c r="B4" s="16">
        <v>66306.409999999989</v>
      </c>
      <c r="C4" s="17">
        <v>8.1290506082559513E-2</v>
      </c>
      <c r="D4" s="43">
        <v>16440</v>
      </c>
      <c r="E4" s="17">
        <v>0.14292172340647494</v>
      </c>
      <c r="F4" s="17"/>
      <c r="G4" s="11" t="str">
        <f t="shared" si="1"/>
        <v>Rental</v>
      </c>
      <c r="H4" s="18">
        <v>4</v>
      </c>
      <c r="I4" s="18">
        <v>1</v>
      </c>
      <c r="J4" s="19" cm="1">
        <f t="array" ref="J4">_xlfn._xlws.FILTER($B$2:$B$7,$A$2:$A$7=$G4,0)</f>
        <v>66306.409999999989</v>
      </c>
      <c r="K4" s="19" t="str">
        <f t="shared" si="2"/>
        <v/>
      </c>
      <c r="L4" s="19">
        <f t="shared" si="3"/>
        <v>66306.409999999989</v>
      </c>
      <c r="M4" s="20" cm="1">
        <f t="array" ref="M4">_xlfn._xlws.FILTER($D$2:$D$7,$A$2:$A$7=$G4,0)</f>
        <v>16440</v>
      </c>
      <c r="N4" s="21" cm="1">
        <f t="array" ref="N4">_xlfn._xlws.FILTER($E$2:$E$7,$A$2:$A$7=$G4,0)</f>
        <v>0.14292172340647494</v>
      </c>
      <c r="P4" s="12"/>
      <c r="Q4" s="12"/>
      <c r="R4" s="12"/>
      <c r="V4" s="15" t="s">
        <v>2</v>
      </c>
      <c r="W4" s="19">
        <v>65640.5</v>
      </c>
      <c r="X4" s="19">
        <v>65640.5</v>
      </c>
      <c r="AB4" s="15" t="s">
        <v>2</v>
      </c>
      <c r="AC4" s="19">
        <v>13128.1</v>
      </c>
      <c r="AD4" s="19"/>
      <c r="AE4" s="15" t="s">
        <v>34</v>
      </c>
      <c r="AF4" s="19">
        <v>815672.24999999988</v>
      </c>
      <c r="AG4" s="17">
        <v>1</v>
      </c>
      <c r="AH4"/>
      <c r="AI4" s="34" t="s">
        <v>24</v>
      </c>
      <c r="AJ4" s="19">
        <v>81900</v>
      </c>
      <c r="AK4" s="24">
        <v>0.10040797636550711</v>
      </c>
      <c r="AM4" s="25" t="str">
        <f t="shared" si="4"/>
        <v>Renewal</v>
      </c>
      <c r="AN4" s="26" cm="1">
        <f t="array" ref="AN4">_xlfn._xlws.FILTER($AJ$2:$AJ$22,$AI$2:$AI$22=AM4,"")</f>
        <v>81900</v>
      </c>
      <c r="AO4" s="27" cm="1">
        <f t="array" ref="AO4">_xlfn._xlws.FILTER($AK$2:$AK$22,$AI$2:$AI$22=$AM4)</f>
        <v>0.10040797636550711</v>
      </c>
      <c r="AX4" s="28" t="s">
        <v>56</v>
      </c>
      <c r="AY4" s="29">
        <v>364236</v>
      </c>
      <c r="AZ4" s="30">
        <v>0.31147255002565416</v>
      </c>
      <c r="BC4" s="11" t="str">
        <f t="shared" si="5"/>
        <v>Egypt</v>
      </c>
      <c r="BD4" s="31">
        <f t="shared" si="6"/>
        <v>0.31147255002565416</v>
      </c>
      <c r="BE4" s="32">
        <f t="shared" si="7"/>
        <v>364236</v>
      </c>
      <c r="BF4" s="39" t="str">
        <f t="shared" si="0"/>
        <v>•</v>
      </c>
      <c r="BG4" s="37" t="str">
        <f t="shared" si="0"/>
        <v>•</v>
      </c>
      <c r="BH4" s="38" t="str">
        <f t="shared" si="8"/>
        <v/>
      </c>
      <c r="BI4" s="36" t="str">
        <f t="shared" si="8"/>
        <v/>
      </c>
      <c r="BL4" s="12"/>
      <c r="BM4" s="12"/>
      <c r="BN4" s="12"/>
      <c r="BO4" s="14" t="s">
        <v>38</v>
      </c>
      <c r="BP4" s="14" t="s">
        <v>39</v>
      </c>
    </row>
    <row r="5" spans="1:68" s="11" customFormat="1" ht="15" x14ac:dyDescent="0.25">
      <c r="A5" s="15" t="s">
        <v>13</v>
      </c>
      <c r="B5" s="16">
        <v>151868.89000000001</v>
      </c>
      <c r="C5" s="17">
        <v>0.18618861926466179</v>
      </c>
      <c r="D5" s="43">
        <v>70772</v>
      </c>
      <c r="E5" s="17">
        <v>0.61525889348680318</v>
      </c>
      <c r="F5" s="17"/>
      <c r="G5" s="11" t="str">
        <f t="shared" si="1"/>
        <v>Licensing</v>
      </c>
      <c r="H5" s="18">
        <v>2</v>
      </c>
      <c r="I5" s="18">
        <v>8</v>
      </c>
      <c r="J5" s="19" cm="1">
        <f t="array" ref="J5">_xlfn._xlws.FILTER($B$2:$B$7,$A$2:$A$7=$G5,0)</f>
        <v>151868.89000000001</v>
      </c>
      <c r="K5" s="19" t="str">
        <f t="shared" si="2"/>
        <v/>
      </c>
      <c r="L5" s="19">
        <f t="shared" si="3"/>
        <v>151868.89000000001</v>
      </c>
      <c r="M5" s="20" cm="1">
        <f t="array" ref="M5">_xlfn._xlws.FILTER($D$2:$D$7,$A$2:$A$7=$G5,0)</f>
        <v>70772</v>
      </c>
      <c r="N5" s="21" cm="1">
        <f t="array" ref="N5">_xlfn._xlws.FILTER($E$2:$E$7,$A$2:$A$7=$G5,0)</f>
        <v>0.61525889348680318</v>
      </c>
      <c r="P5" s="12"/>
      <c r="Q5" s="12"/>
      <c r="R5" s="12"/>
      <c r="V5" s="15" t="s">
        <v>3</v>
      </c>
      <c r="W5" s="19">
        <v>66260.899999999994</v>
      </c>
      <c r="X5" s="19">
        <v>66260.899999999994</v>
      </c>
      <c r="AB5" s="15" t="s">
        <v>3</v>
      </c>
      <c r="AC5" s="19">
        <v>13376.96</v>
      </c>
      <c r="AD5" s="19"/>
      <c r="AE5"/>
      <c r="AF5"/>
      <c r="AG5" s="19"/>
      <c r="AH5" s="12"/>
      <c r="AI5" s="15" t="s">
        <v>29</v>
      </c>
      <c r="AJ5" s="19">
        <v>126697.94</v>
      </c>
      <c r="AK5" s="24">
        <v>0.15532947210107981</v>
      </c>
      <c r="AM5" s="25" t="str">
        <f t="shared" si="4"/>
        <v>Subscription</v>
      </c>
      <c r="AN5" s="26" cm="1">
        <f t="array" ref="AN5">_xlfn._xlws.FILTER($AJ$2:$AJ$22,$AI$2:$AI$22=AM5,"")</f>
        <v>126697.94</v>
      </c>
      <c r="AO5" s="27" cm="1">
        <f t="array" ref="AO5">_xlfn._xlws.FILTER($AK$2:$AK$22,$AI$2:$AI$22=$AM5)</f>
        <v>0.15532947210107981</v>
      </c>
      <c r="AX5" s="28" t="s">
        <v>58</v>
      </c>
      <c r="AY5" s="29">
        <v>187412</v>
      </c>
      <c r="AZ5" s="30">
        <v>0.16026338293141781</v>
      </c>
      <c r="BC5" s="11" t="str">
        <f t="shared" si="5"/>
        <v>Russia</v>
      </c>
      <c r="BD5" s="31">
        <f t="shared" si="6"/>
        <v>0.16026338293141781</v>
      </c>
      <c r="BE5" s="32">
        <f t="shared" si="7"/>
        <v>187412</v>
      </c>
      <c r="BF5" s="39" t="str">
        <f t="shared" si="0"/>
        <v/>
      </c>
      <c r="BG5" s="37" t="str">
        <f t="shared" si="0"/>
        <v/>
      </c>
      <c r="BH5" s="38" t="str">
        <f t="shared" si="8"/>
        <v>•</v>
      </c>
      <c r="BI5" s="36" t="str">
        <f t="shared" si="8"/>
        <v>•</v>
      </c>
      <c r="BL5" s="12"/>
      <c r="BM5" s="12"/>
      <c r="BN5" s="12"/>
      <c r="BO5" s="18">
        <v>0</v>
      </c>
      <c r="BP5" s="18">
        <v>1</v>
      </c>
    </row>
    <row r="6" spans="1:68" s="11" customFormat="1" ht="15" x14ac:dyDescent="0.25">
      <c r="A6" s="15" t="s">
        <v>26</v>
      </c>
      <c r="B6" s="16">
        <v>78760</v>
      </c>
      <c r="C6" s="17">
        <v>9.6558390946853978E-2</v>
      </c>
      <c r="D6" s="43">
        <v>27</v>
      </c>
      <c r="E6" s="17">
        <v>2.3472545814932016E-4</v>
      </c>
      <c r="F6" s="17"/>
      <c r="G6" s="11" t="str">
        <f t="shared" si="1"/>
        <v>Asset sale</v>
      </c>
      <c r="H6" s="18">
        <v>5</v>
      </c>
      <c r="I6" s="18">
        <v>9</v>
      </c>
      <c r="J6" s="19" cm="1">
        <f t="array" ref="J6">_xlfn._xlws.FILTER($B$2:$B$7,$A$2:$A$7=$G6,0)</f>
        <v>78760</v>
      </c>
      <c r="K6" s="19" t="str">
        <f t="shared" si="2"/>
        <v/>
      </c>
      <c r="L6" s="19">
        <f t="shared" si="3"/>
        <v>78760</v>
      </c>
      <c r="M6" s="20" cm="1">
        <f t="array" ref="M6">_xlfn._xlws.FILTER($D$2:$D$7,$A$2:$A$7=$G6,0)</f>
        <v>27</v>
      </c>
      <c r="N6" s="21" cm="1">
        <f t="array" ref="N6">_xlfn._xlws.FILTER($E$2:$E$7,$A$2:$A$7=$G6,0)</f>
        <v>2.3472545814932016E-4</v>
      </c>
      <c r="P6" s="12"/>
      <c r="Q6" s="12"/>
      <c r="R6" s="12"/>
      <c r="V6" s="15" t="s">
        <v>4</v>
      </c>
      <c r="W6" s="19">
        <v>66211.200000000012</v>
      </c>
      <c r="X6" s="19">
        <v>66211.200000000012</v>
      </c>
      <c r="AB6" s="15" t="s">
        <v>4</v>
      </c>
      <c r="AC6" s="19">
        <v>13376.96</v>
      </c>
      <c r="AD6" s="19"/>
      <c r="AE6"/>
      <c r="AF6"/>
      <c r="AG6" s="19"/>
      <c r="AH6" s="12"/>
      <c r="AI6" s="34" t="s">
        <v>25</v>
      </c>
      <c r="AJ6" s="19">
        <v>56056.389999999992</v>
      </c>
      <c r="AK6" s="24">
        <v>6.8724159734501189E-2</v>
      </c>
      <c r="AM6" s="25" t="str">
        <f t="shared" si="4"/>
        <v>Premium</v>
      </c>
      <c r="AN6" s="26" cm="1">
        <f t="array" ref="AN6">_xlfn._xlws.FILTER($AJ$2:$AJ$22,$AI$2:$AI$22=AM6,"")</f>
        <v>56056.389999999992</v>
      </c>
      <c r="AO6" s="27" cm="1">
        <f t="array" ref="AO6">_xlfn._xlws.FILTER($AK$2:$AK$22,$AI$2:$AI$22=$AM6)</f>
        <v>6.8724159734501189E-2</v>
      </c>
      <c r="AX6" s="28" t="s">
        <v>59</v>
      </c>
      <c r="AY6" s="29">
        <v>167840</v>
      </c>
      <c r="AZ6" s="30">
        <v>0.14352659483495811</v>
      </c>
      <c r="BC6" s="11" t="str">
        <f t="shared" si="5"/>
        <v>United Kingdom</v>
      </c>
      <c r="BD6" s="31">
        <f t="shared" si="6"/>
        <v>0.14352659483495811</v>
      </c>
      <c r="BE6" s="32">
        <f t="shared" si="7"/>
        <v>167840</v>
      </c>
      <c r="BF6" s="39" t="str">
        <f t="shared" si="0"/>
        <v/>
      </c>
      <c r="BG6" s="37" t="str">
        <f t="shared" si="0"/>
        <v/>
      </c>
      <c r="BH6" s="38" t="str">
        <f t="shared" si="8"/>
        <v>•</v>
      </c>
      <c r="BI6" s="36" t="str">
        <f t="shared" si="8"/>
        <v>•</v>
      </c>
      <c r="BL6" s="12"/>
      <c r="BM6" s="12"/>
      <c r="BN6" s="12"/>
      <c r="BO6" s="18">
        <f>SIN($BO$2*2*PI())</f>
        <v>-0.83341646659422908</v>
      </c>
      <c r="BP6" s="18">
        <f>COS($BP$2*2*PI())</f>
        <v>-0.55264544982256891</v>
      </c>
    </row>
    <row r="7" spans="1:68" s="11" customFormat="1" ht="15" x14ac:dyDescent="0.25">
      <c r="A7" s="15" t="s">
        <v>14</v>
      </c>
      <c r="B7" s="16">
        <v>226123.00999999989</v>
      </c>
      <c r="C7" s="17">
        <v>0.27722287965540071</v>
      </c>
      <c r="D7" s="43">
        <v>2843</v>
      </c>
      <c r="E7" s="17">
        <v>2.4715721389574712E-2</v>
      </c>
      <c r="F7" s="17"/>
      <c r="G7" s="11" t="str">
        <f t="shared" si="1"/>
        <v>Advertising</v>
      </c>
      <c r="H7" s="18">
        <v>6</v>
      </c>
      <c r="I7" s="18">
        <v>6</v>
      </c>
      <c r="J7" s="19" cm="1">
        <f t="array" ref="J7">_xlfn._xlws.FILTER($B$2:$B$7,$A$2:$A$7=$G7,0)</f>
        <v>226123.00999999989</v>
      </c>
      <c r="K7" s="19">
        <f t="shared" si="2"/>
        <v>226123.00999999989</v>
      </c>
      <c r="L7" s="19" t="str">
        <f t="shared" si="3"/>
        <v/>
      </c>
      <c r="M7" s="20" cm="1">
        <f t="array" ref="M7">_xlfn._xlws.FILTER($D$2:$D$7,$A$2:$A$7=$G7,0)</f>
        <v>2843</v>
      </c>
      <c r="N7" s="21" cm="1">
        <f t="array" ref="N7">_xlfn._xlws.FILTER($E$2:$E$7,$A$2:$A$7=$G7,0)</f>
        <v>2.4715721389574712E-2</v>
      </c>
      <c r="P7" s="12"/>
      <c r="Q7" s="12"/>
      <c r="R7" s="12"/>
      <c r="V7" s="15" t="s">
        <v>5</v>
      </c>
      <c r="W7" s="19">
        <v>63731.1</v>
      </c>
      <c r="X7" s="19">
        <v>63731.1</v>
      </c>
      <c r="AB7" s="15" t="s">
        <v>5</v>
      </c>
      <c r="AC7" s="19">
        <v>13376.96</v>
      </c>
      <c r="AD7" s="19"/>
      <c r="AE7"/>
      <c r="AF7"/>
      <c r="AG7" s="19"/>
      <c r="AH7" s="12"/>
      <c r="AI7" s="34" t="s">
        <v>73</v>
      </c>
      <c r="AJ7" s="19">
        <v>70641.55</v>
      </c>
      <c r="AK7" s="24">
        <v>8.6605312366578618E-2</v>
      </c>
      <c r="AM7" s="25" t="str">
        <f t="shared" si="4"/>
        <v>Standard</v>
      </c>
      <c r="AN7" s="26" cm="1">
        <f t="array" ref="AN7">_xlfn._xlws.FILTER($AJ$2:$AJ$22,$AI$2:$AI$22=AM7,"")</f>
        <v>70641.55</v>
      </c>
      <c r="AO7" s="27" cm="1">
        <f t="array" ref="AO7">_xlfn._xlws.FILTER($AK$2:$AK$22,$AI$2:$AI$22=$AM7)</f>
        <v>8.6605312366578618E-2</v>
      </c>
      <c r="AX7" s="28" t="s">
        <v>57</v>
      </c>
      <c r="AY7" s="29">
        <v>197480</v>
      </c>
      <c r="AZ7" s="30">
        <v>0.16887292628698478</v>
      </c>
      <c r="BC7" s="11" t="str">
        <f t="shared" si="5"/>
        <v>USA</v>
      </c>
      <c r="BD7" s="31">
        <f t="shared" si="6"/>
        <v>0.16887292628698478</v>
      </c>
      <c r="BE7" s="32">
        <f t="shared" si="7"/>
        <v>197480</v>
      </c>
      <c r="BF7" s="39" t="str">
        <f t="shared" si="0"/>
        <v/>
      </c>
      <c r="BG7" s="37" t="str">
        <f t="shared" si="0"/>
        <v/>
      </c>
      <c r="BH7" s="38" t="str">
        <f t="shared" si="8"/>
        <v>•</v>
      </c>
      <c r="BI7" s="36" t="str">
        <f t="shared" si="8"/>
        <v>•</v>
      </c>
      <c r="BL7" s="12"/>
      <c r="BM7" s="12"/>
      <c r="BN7" s="12"/>
    </row>
    <row r="8" spans="1:68" s="11" customFormat="1" ht="15" x14ac:dyDescent="0.25">
      <c r="A8" s="15" t="s">
        <v>34</v>
      </c>
      <c r="B8" s="16">
        <v>815672.24999999988</v>
      </c>
      <c r="C8" s="17">
        <v>1</v>
      </c>
      <c r="D8" s="43">
        <v>115028</v>
      </c>
      <c r="E8" s="17">
        <v>1</v>
      </c>
      <c r="F8" s="17"/>
      <c r="P8" s="12"/>
      <c r="Q8" s="12"/>
      <c r="R8" s="12"/>
      <c r="V8" s="15" t="s">
        <v>6</v>
      </c>
      <c r="W8" s="19">
        <v>68530.300000000017</v>
      </c>
      <c r="X8" s="19">
        <v>68530.300000000017</v>
      </c>
      <c r="AB8" s="15" t="s">
        <v>6</v>
      </c>
      <c r="AC8" s="19">
        <v>13376.96</v>
      </c>
      <c r="AD8" s="19"/>
      <c r="AE8"/>
      <c r="AF8"/>
      <c r="AG8" s="19"/>
      <c r="AH8" s="12"/>
      <c r="AI8" s="15" t="s">
        <v>74</v>
      </c>
      <c r="AJ8" s="19">
        <v>66306.409999999989</v>
      </c>
      <c r="AK8" s="24">
        <v>8.1290506082559499E-2</v>
      </c>
      <c r="AM8" s="25" t="str">
        <f t="shared" si="4"/>
        <v>Rental</v>
      </c>
      <c r="AN8" s="26" cm="1">
        <f t="array" ref="AN8">_xlfn._xlws.FILTER($AJ$2:$AJ$22,$AI$2:$AI$22=AM8,"")</f>
        <v>66306.409999999989</v>
      </c>
      <c r="AO8" s="27" cm="1">
        <f t="array" ref="AO8">_xlfn._xlws.FILTER($AK$2:$AK$22,$AI$2:$AI$22=$AM8)</f>
        <v>8.1290506082559499E-2</v>
      </c>
      <c r="AX8" s="28" t="s">
        <v>34</v>
      </c>
      <c r="AY8" s="29">
        <v>1169400</v>
      </c>
      <c r="AZ8" s="30">
        <v>1</v>
      </c>
      <c r="BL8" s="12"/>
      <c r="BM8" s="12"/>
      <c r="BN8" s="12"/>
    </row>
    <row r="9" spans="1:68" s="11" customFormat="1" ht="15" x14ac:dyDescent="0.25">
      <c r="V9" s="15" t="s">
        <v>7</v>
      </c>
      <c r="W9" s="19">
        <v>66394.8</v>
      </c>
      <c r="X9" s="19">
        <v>66394.8</v>
      </c>
      <c r="AB9" s="15" t="s">
        <v>7</v>
      </c>
      <c r="AC9" s="19">
        <v>13376.96</v>
      </c>
      <c r="AD9" s="19"/>
      <c r="AE9"/>
      <c r="AF9"/>
      <c r="AG9" s="19"/>
      <c r="AH9" s="12"/>
      <c r="AI9" s="34" t="s">
        <v>27</v>
      </c>
      <c r="AJ9" s="19">
        <v>3746.75</v>
      </c>
      <c r="AK9" s="24">
        <v>4.5934503717639042E-3</v>
      </c>
      <c r="AM9" s="25" t="str">
        <f t="shared" si="4"/>
        <v>Offices</v>
      </c>
      <c r="AN9" s="26" cm="1">
        <f t="array" ref="AN9">_xlfn._xlws.FILTER($AJ$2:$AJ$22,$AI$2:$AI$22=AM9,"")</f>
        <v>3746.75</v>
      </c>
      <c r="AO9" s="27" cm="1">
        <f t="array" ref="AO9">_xlfn._xlws.FILTER($AK$2:$AK$22,$AI$2:$AI$22=$AM9)</f>
        <v>4.5934503717639042E-3</v>
      </c>
      <c r="AX9" s="12"/>
      <c r="AY9" s="12"/>
      <c r="AZ9" s="12"/>
    </row>
    <row r="10" spans="1:68" s="11" customFormat="1" ht="15" x14ac:dyDescent="0.25">
      <c r="V10" s="15" t="s">
        <v>8</v>
      </c>
      <c r="W10" s="19">
        <v>65884.800000000003</v>
      </c>
      <c r="X10" s="19">
        <v>65884.800000000003</v>
      </c>
      <c r="AB10" s="15" t="s">
        <v>8</v>
      </c>
      <c r="AC10" s="19">
        <v>13376.96</v>
      </c>
      <c r="AD10" s="19"/>
      <c r="AE10"/>
      <c r="AF10"/>
      <c r="AG10" s="19"/>
      <c r="AH10" s="12"/>
      <c r="AI10" s="34" t="s">
        <v>75</v>
      </c>
      <c r="AJ10" s="19">
        <v>56823.359999999986</v>
      </c>
      <c r="AK10" s="24">
        <v>6.9664451622572648E-2</v>
      </c>
      <c r="AM10" s="25" t="str">
        <f t="shared" si="4"/>
        <v>Equipment</v>
      </c>
      <c r="AN10" s="26" cm="1">
        <f t="array" ref="AN10">_xlfn._xlws.FILTER($AJ$2:$AJ$22,$AI$2:$AI$22=AM10,"")</f>
        <v>56823.359999999986</v>
      </c>
      <c r="AO10" s="27" cm="1">
        <f t="array" ref="AO10">_xlfn._xlws.FILTER($AK$2:$AK$22,$AI$2:$AI$22=$AM10)</f>
        <v>6.9664451622572648E-2</v>
      </c>
      <c r="AX10" s="12"/>
      <c r="AY10" s="12"/>
      <c r="AZ10" s="12"/>
      <c r="BE10" s="35"/>
    </row>
    <row r="11" spans="1:68" s="11" customFormat="1" ht="15" x14ac:dyDescent="0.25">
      <c r="V11" s="15" t="s">
        <v>9</v>
      </c>
      <c r="W11" s="19">
        <v>64694.8</v>
      </c>
      <c r="X11" s="19">
        <v>64694.8</v>
      </c>
      <c r="AB11" s="15" t="s">
        <v>9</v>
      </c>
      <c r="AC11" s="19">
        <v>13376.96</v>
      </c>
      <c r="AD11" s="19"/>
      <c r="AE11"/>
      <c r="AF11"/>
      <c r="AG11" s="19"/>
      <c r="AH11" s="12"/>
      <c r="AI11" s="34" t="s">
        <v>76</v>
      </c>
      <c r="AJ11" s="19">
        <v>5736.3</v>
      </c>
      <c r="AK11" s="24">
        <v>7.0326040882229355E-3</v>
      </c>
      <c r="AM11" s="25" t="str">
        <f t="shared" si="4"/>
        <v>Real Estate</v>
      </c>
      <c r="AN11" s="26" cm="1">
        <f t="array" ref="AN11">_xlfn._xlws.FILTER($AJ$2:$AJ$22,$AI$2:$AI$22=AM11,"")</f>
        <v>5736.3</v>
      </c>
      <c r="AO11" s="27" cm="1">
        <f t="array" ref="AO11">_xlfn._xlws.FILTER($AK$2:$AK$22,$AI$2:$AI$22=$AM11)</f>
        <v>7.0326040882229355E-3</v>
      </c>
      <c r="AX11" s="12"/>
      <c r="AY11" s="12"/>
      <c r="AZ11" s="12"/>
    </row>
    <row r="12" spans="1:68" s="11" customFormat="1" ht="15" x14ac:dyDescent="0.25">
      <c r="V12" s="15" t="s">
        <v>10</v>
      </c>
      <c r="W12" s="19">
        <v>68730.300000000017</v>
      </c>
      <c r="X12" s="19">
        <v>68730.300000000017</v>
      </c>
      <c r="AB12" s="15" t="s">
        <v>10</v>
      </c>
      <c r="AC12" s="19">
        <v>13376.96</v>
      </c>
      <c r="AD12" s="19"/>
      <c r="AE12"/>
      <c r="AF12"/>
      <c r="AG12" s="19"/>
      <c r="AH12" s="12"/>
      <c r="AI12" s="15" t="s">
        <v>13</v>
      </c>
      <c r="AJ12" s="19">
        <v>151868.89000000001</v>
      </c>
      <c r="AK12" s="24">
        <v>0.18618861926466176</v>
      </c>
      <c r="AM12" s="25" t="str">
        <f t="shared" si="4"/>
        <v>Licensing</v>
      </c>
      <c r="AN12" s="26" cm="1">
        <f t="array" ref="AN12">_xlfn._xlws.FILTER($AJ$2:$AJ$22,$AI$2:$AI$22=AM12,"")</f>
        <v>151868.89000000001</v>
      </c>
      <c r="AO12" s="27" cm="1">
        <f t="array" ref="AO12">_xlfn._xlws.FILTER($AK$2:$AK$22,$AI$2:$AI$22=$AM12)</f>
        <v>0.18618861926466176</v>
      </c>
      <c r="AX12" s="12"/>
      <c r="AY12" s="12"/>
      <c r="AZ12" s="12"/>
    </row>
    <row r="13" spans="1:68" s="11" customFormat="1" ht="15" x14ac:dyDescent="0.25">
      <c r="V13" s="15" t="s">
        <v>11</v>
      </c>
      <c r="W13" s="19">
        <v>65584.800000000003</v>
      </c>
      <c r="X13" s="19">
        <v>65584.800000000003</v>
      </c>
      <c r="AB13" s="15" t="s">
        <v>11</v>
      </c>
      <c r="AC13" s="19">
        <v>13376.96</v>
      </c>
      <c r="AD13" s="19"/>
      <c r="AE13"/>
      <c r="AF13"/>
      <c r="AG13" s="19"/>
      <c r="AH13" s="12"/>
      <c r="AI13" s="34" t="s">
        <v>28</v>
      </c>
      <c r="AJ13" s="19">
        <v>97300</v>
      </c>
      <c r="AK13" s="24">
        <v>0.11928810867355118</v>
      </c>
      <c r="AM13" s="25" t="str">
        <f t="shared" si="4"/>
        <v>Floating License</v>
      </c>
      <c r="AN13" s="26" cm="1">
        <f t="array" ref="AN13">_xlfn._xlws.FILTER($AJ$2:$AJ$22,$AI$2:$AI$22=AM13,"")</f>
        <v>97300</v>
      </c>
      <c r="AO13" s="27" cm="1">
        <f t="array" ref="AO13">_xlfn._xlws.FILTER($AK$2:$AK$22,$AI$2:$AI$22=$AM13)</f>
        <v>0.11928810867355118</v>
      </c>
      <c r="AX13" s="12"/>
      <c r="AY13" s="12"/>
      <c r="AZ13" s="12"/>
    </row>
    <row r="14" spans="1:68" s="11" customFormat="1" ht="15" x14ac:dyDescent="0.25">
      <c r="V14" s="15" t="s">
        <v>34</v>
      </c>
      <c r="W14" s="19">
        <v>815672.25000000023</v>
      </c>
      <c r="X14" s="19">
        <v>815672.25000000023</v>
      </c>
      <c r="AB14" s="15" t="s">
        <v>34</v>
      </c>
      <c r="AC14" s="19">
        <v>164322.48999999996</v>
      </c>
      <c r="AD14" s="19"/>
      <c r="AE14"/>
      <c r="AF14"/>
      <c r="AG14" s="19"/>
      <c r="AH14" s="12"/>
      <c r="AI14" s="34" t="s">
        <v>77</v>
      </c>
      <c r="AJ14" s="19">
        <v>54568.890000000007</v>
      </c>
      <c r="AK14" s="24">
        <v>6.6900510591110587E-2</v>
      </c>
      <c r="AM14" s="25" t="str">
        <f t="shared" si="4"/>
        <v>Proprietary License</v>
      </c>
      <c r="AN14" s="26" cm="1">
        <f t="array" ref="AN14">_xlfn._xlws.FILTER($AJ$2:$AJ$22,$AI$2:$AI$22=AM14,"")</f>
        <v>54568.890000000007</v>
      </c>
      <c r="AO14" s="27" cm="1">
        <f t="array" ref="AO14">_xlfn._xlws.FILTER($AK$2:$AK$22,$AI$2:$AI$22=$AM14)</f>
        <v>6.6900510591110587E-2</v>
      </c>
      <c r="AX14" s="12"/>
      <c r="AY14" s="12"/>
      <c r="AZ14" s="12"/>
    </row>
    <row r="15" spans="1:68" s="11" customFormat="1" ht="15" x14ac:dyDescent="0.25">
      <c r="AE15"/>
      <c r="AF15"/>
      <c r="AI15" s="15" t="s">
        <v>26</v>
      </c>
      <c r="AJ15" s="19">
        <v>78760</v>
      </c>
      <c r="AK15" s="24">
        <v>9.6558390946853964E-2</v>
      </c>
      <c r="AM15" s="25" t="str">
        <f t="shared" si="4"/>
        <v>Asset sale</v>
      </c>
      <c r="AN15" s="26" cm="1">
        <f t="array" ref="AN15:AN16">_xlfn._xlws.FILTER($AJ$2:$AJ$22,$AI$2:$AI$22=AM15,"")</f>
        <v>78760</v>
      </c>
      <c r="AO15" s="27" cm="1">
        <f t="array" ref="AO15:AO16">_xlfn._xlws.FILTER($AK$2:$AK$22,$AI$2:$AI$22=$AM15)</f>
        <v>9.6558390946853964E-2</v>
      </c>
      <c r="AX15" s="12"/>
      <c r="AY15" s="12"/>
      <c r="AZ15" s="12"/>
    </row>
    <row r="16" spans="1:68" s="11" customFormat="1" ht="15" x14ac:dyDescent="0.25">
      <c r="AE16"/>
      <c r="AF16"/>
      <c r="AI16" s="34" t="s">
        <v>26</v>
      </c>
      <c r="AJ16" s="19">
        <v>78760</v>
      </c>
      <c r="AK16" s="24">
        <v>9.6558390946853964E-2</v>
      </c>
      <c r="AM16" s="25" t="str">
        <f t="shared" si="4"/>
        <v>Asset sale</v>
      </c>
      <c r="AN16" s="26">
        <v>78760</v>
      </c>
      <c r="AO16" s="27">
        <v>9.6558390946853964E-2</v>
      </c>
      <c r="AX16" s="12"/>
      <c r="AY16" s="12"/>
      <c r="AZ16" s="12"/>
    </row>
    <row r="17" spans="31:52" s="11" customFormat="1" ht="15" x14ac:dyDescent="0.25">
      <c r="AE17"/>
      <c r="AF17"/>
      <c r="AI17" s="15" t="s">
        <v>14</v>
      </c>
      <c r="AJ17" s="19">
        <v>226123.01</v>
      </c>
      <c r="AK17" s="24">
        <v>0.27722287965540082</v>
      </c>
      <c r="AM17" s="25" t="str">
        <f t="shared" si="4"/>
        <v>Advertising</v>
      </c>
      <c r="AN17" s="26" cm="1">
        <f t="array" ref="AN17">_xlfn._xlws.FILTER($AJ$2:$AJ$22,$AI$2:$AI$22=AM17,"")</f>
        <v>226123.01</v>
      </c>
      <c r="AO17" s="27" cm="1">
        <f t="array" ref="AO17">_xlfn._xlws.FILTER($AK$2:$AK$22,$AI$2:$AI$22=$AM17)</f>
        <v>0.27722287965540082</v>
      </c>
      <c r="AX17" s="12"/>
      <c r="AY17" s="12"/>
      <c r="AZ17" s="12"/>
    </row>
    <row r="18" spans="31:52" s="11" customFormat="1" ht="15" x14ac:dyDescent="0.25">
      <c r="AE18"/>
      <c r="AF18"/>
      <c r="AI18" s="34" t="s">
        <v>22</v>
      </c>
      <c r="AJ18" s="19">
        <v>54141.030000000013</v>
      </c>
      <c r="AK18" s="24">
        <v>6.6375961668427505E-2</v>
      </c>
      <c r="AM18" s="25" t="str">
        <f t="shared" si="4"/>
        <v>Television Ad</v>
      </c>
      <c r="AN18" s="26" cm="1">
        <f t="array" ref="AN18">_xlfn._xlws.FILTER($AJ$2:$AJ$22,$AI$2:$AI$22=AM18,"")</f>
        <v>54141.030000000013</v>
      </c>
      <c r="AO18" s="27" cm="1">
        <f t="array" ref="AO18">_xlfn._xlws.FILTER($AK$2:$AK$22,$AI$2:$AI$22=$AM18)</f>
        <v>6.6375961668427505E-2</v>
      </c>
      <c r="AX18" s="12"/>
      <c r="AY18" s="12"/>
      <c r="AZ18" s="12"/>
    </row>
    <row r="19" spans="31:52" s="11" customFormat="1" ht="15" x14ac:dyDescent="0.25">
      <c r="AE19"/>
      <c r="AF19"/>
      <c r="AI19" s="34" t="s">
        <v>70</v>
      </c>
      <c r="AJ19" s="19">
        <v>61687.439999999988</v>
      </c>
      <c r="AK19" s="24">
        <v>7.5627729152242196E-2</v>
      </c>
      <c r="AM19" s="25" t="str">
        <f t="shared" si="4"/>
        <v>Social Media</v>
      </c>
      <c r="AN19" s="26" cm="1">
        <f t="array" ref="AN19">_xlfn._xlws.FILTER($AJ$2:$AJ$22,$AI$2:$AI$22=AM19,"")</f>
        <v>61687.439999999988</v>
      </c>
      <c r="AO19" s="27" cm="1">
        <f t="array" ref="AO19">_xlfn._xlws.FILTER($AK$2:$AK$22,$AI$2:$AI$22=$AM19)</f>
        <v>7.5627729152242196E-2</v>
      </c>
    </row>
    <row r="20" spans="31:52" s="11" customFormat="1" ht="15" x14ac:dyDescent="0.25">
      <c r="AE20"/>
      <c r="AF20"/>
      <c r="AI20" s="34" t="s">
        <v>71</v>
      </c>
      <c r="AJ20" s="19">
        <v>2250</v>
      </c>
      <c r="AK20" s="24">
        <v>2.7584608891622832E-3</v>
      </c>
      <c r="AM20" s="25" t="str">
        <f t="shared" si="4"/>
        <v>Website</v>
      </c>
      <c r="AN20" s="26" cm="1">
        <f t="array" ref="AN20">_xlfn._xlws.FILTER($AJ$2:$AJ$22,$AI$2:$AI$22=AM20,"")</f>
        <v>2250</v>
      </c>
      <c r="AO20" s="27" cm="1">
        <f t="array" ref="AO20">_xlfn._xlws.FILTER($AK$2:$AK$22,$AI$2:$AI$22=$AM20)</f>
        <v>2.7584608891622832E-3</v>
      </c>
    </row>
    <row r="21" spans="31:52" s="11" customFormat="1" ht="15" x14ac:dyDescent="0.25">
      <c r="AE21"/>
      <c r="AF21"/>
      <c r="AI21" s="34" t="s">
        <v>72</v>
      </c>
      <c r="AJ21" s="19">
        <v>53860.160000000011</v>
      </c>
      <c r="AK21" s="24">
        <v>6.6031619930676827E-2</v>
      </c>
      <c r="AM21" s="25" t="str">
        <f t="shared" si="4"/>
        <v>Email</v>
      </c>
      <c r="AN21" s="26" cm="1">
        <f t="array" ref="AN21">_xlfn._xlws.FILTER($AJ$2:$AJ$22,$AI$2:$AI$22=AM21,"")</f>
        <v>53860.160000000011</v>
      </c>
      <c r="AO21" s="27" cm="1">
        <f t="array" ref="AO21">_xlfn._xlws.FILTER($AK$2:$AK$22,$AI$2:$AI$22=$AM21)</f>
        <v>6.6031619930676827E-2</v>
      </c>
    </row>
    <row r="22" spans="31:52" s="11" customFormat="1" ht="15" x14ac:dyDescent="0.25">
      <c r="AE22"/>
      <c r="AF22"/>
      <c r="AI22" s="34" t="s">
        <v>78</v>
      </c>
      <c r="AJ22" s="19">
        <v>54184.380000000012</v>
      </c>
      <c r="AK22" s="24">
        <v>6.6429108014892019E-2</v>
      </c>
      <c r="AM22" s="25" t="str">
        <f t="shared" si="4"/>
        <v>Online Ad</v>
      </c>
      <c r="AN22" s="26" cm="1">
        <f t="array" ref="AN22">_xlfn._xlws.FILTER($AJ$2:$AJ$22,$AI$2:$AI$22=AM22,"")</f>
        <v>54184.380000000012</v>
      </c>
      <c r="AO22" s="27" cm="1">
        <f t="array" ref="AO22">_xlfn._xlws.FILTER($AK$2:$AK$22,$AI$2:$AI$22=$AM22)</f>
        <v>6.6429108014892019E-2</v>
      </c>
    </row>
    <row r="23" spans="31:52" ht="15" x14ac:dyDescent="0.25">
      <c r="AE23"/>
      <c r="AF23"/>
      <c r="AI23" s="15" t="s">
        <v>34</v>
      </c>
      <c r="AJ23" s="19">
        <v>815672.25</v>
      </c>
      <c r="AK23" s="24">
        <v>1</v>
      </c>
    </row>
    <row r="24" spans="31:52" ht="15" x14ac:dyDescent="0.25">
      <c r="AE24"/>
      <c r="AF24"/>
    </row>
    <row r="25" spans="31:52" ht="15" x14ac:dyDescent="0.25">
      <c r="AE25"/>
      <c r="AF25"/>
    </row>
    <row r="26" spans="31:52" ht="15" x14ac:dyDescent="0.25">
      <c r="AE26"/>
      <c r="AF26"/>
    </row>
    <row r="27" spans="31:52" ht="15" x14ac:dyDescent="0.25">
      <c r="AE27"/>
      <c r="AF27"/>
    </row>
    <row r="28" spans="31:52" ht="15" x14ac:dyDescent="0.25">
      <c r="AE28"/>
      <c r="AF28"/>
    </row>
  </sheetData>
  <mergeCells count="2">
    <mergeCell ref="BF1:BG1"/>
    <mergeCell ref="BH1:BI1"/>
  </mergeCells>
  <pageMargins left="0.7" right="0.7" top="0.75" bottom="0.75" header="0.3" footer="0.3"/>
  <pageSetup orientation="portrait" horizontalDpi="0" verticalDpi="0" r:id="rId9"/>
  <drawing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Income Sources</vt:lpstr>
      <vt:lpstr>Geographical</vt:lpstr>
      <vt:lpstr>Data</vt:lpstr>
      <vt:lpstr>Tables</vt:lpstr>
      <vt:lpstr>'Income Sources'!Print_Area</vt:lpstr>
    </vt:vector>
  </TitlesOfParts>
  <Manager/>
  <Company>www.datasciencephoenix.com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Financial Statistics Dashboard</dc:title>
  <dc:subject>www.datasciencephoenix.com</dc:subject>
  <dc:creator>Data Science Phoenix; Jorge Lindley</dc:creator>
  <cp:keywords/>
  <dc:description>Copyright © 2022 Data Science Phoenix</dc:description>
  <cp:lastModifiedBy>Jorge</cp:lastModifiedBy>
  <cp:lastPrinted>2023-08-23T17:42:08Z</cp:lastPrinted>
  <dcterms:created xsi:type="dcterms:W3CDTF">2015-06-05T18:17:20Z</dcterms:created>
  <dcterms:modified xsi:type="dcterms:W3CDTF">2023-08-26T18:01:59Z</dcterms:modified>
  <cp:category/>
</cp:coreProperties>
</file>